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'Položky'!$A$1:$K$182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<sst xmlns="http://schemas.openxmlformats.org/spreadsheetml/2006/main" count="514" uniqueCount="289">
  <si>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</si>
  <si>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</si>
  <si>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</si>
  <si>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</si>
  <si>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</si>
  <si>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</si>
  <si>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</si>
  <si>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</si>
  <si>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</si>
  <si>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</si>
  <si>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</si>
  <si>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</si>
  <si>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</si>
  <si>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</si>
  <si>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</si>
  <si>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</si>
  <si>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</si>
  <si>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</si>
  <si>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</si>
  <si>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</si>
  <si>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</si>
  <si>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</si>
  <si>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</si>
  <si>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</si>
  <si>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</si>
  <si>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</si>
  <si>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</si>
  <si>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</si>
  <si>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</si>
  <si>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</si>
  <si>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</si>
  <si>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</si>
  <si>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</si>
  <si>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</si>
  <si>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</si>
  <si>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</si>
  <si>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</si>
  <si>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</si>
  <si>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</si>
  <si>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</si>
  <si>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</si>
  <si>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</si>
  <si>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</si>
  <si>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</si>
  <si>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</si>
  <si>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</si>
  <si>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</si>
  <si>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</si>
  <si>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</si>
  <si>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</si>
  <si>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</si>
  <si>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</si>
  <si>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</si>
  <si>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</si>
  <si>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</si>
  <si>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</si>
  <si>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</si>
  <si>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</si>
  <si>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</si>
  <si>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</si>
  <si>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</si>
  <si>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</si>
  <si>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</si>
  <si>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</si>
  <si>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</si>
  <si>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</si>
  <si>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</si>
  <si>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</si>
  <si>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</si>
  <si>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</si>
  <si>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</si>
  <si>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</si>
  <si>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</si>
  <si>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</si>
  <si>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</si>
  <si>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</si>
  <si>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</si>
  <si>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</si>
  <si>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Celkem za</t>
  </si>
  <si>
    <t>SLEPÝ ROZPOČET</t>
  </si>
  <si>
    <t>Slepý rozpočet</t>
  </si>
  <si>
    <t>DSP</t>
  </si>
  <si>
    <t>DŮM SLUŽEB MYSLOČOVICE</t>
  </si>
  <si>
    <t>Dotace</t>
  </si>
  <si>
    <t>801.2</t>
  </si>
  <si>
    <t>REVIZE 00</t>
  </si>
  <si>
    <t>Stavební část</t>
  </si>
  <si>
    <t>62</t>
  </si>
  <si>
    <t>Úpravy povrchů vnější</t>
  </si>
  <si>
    <t>622421308RU5</t>
  </si>
  <si>
    <t>A - Zateplovací systém EPS - F tl. 160 mm se silikonovou omítkou a nátěrem 2,5 kg/m2</t>
  </si>
  <si>
    <t>m2</t>
  </si>
  <si>
    <t>V položce jsou zakalkulovány náklady na izolační desky EPS - F, rohové a omítkové lišty, síťovinu a povrchovou úpravu omítkovinou a nátěr RAL 9002</t>
  </si>
  <si>
    <t>POHLED JIŽNÍ:10,420*(6,40-0,60)-0,90*1,50*2</t>
  </si>
  <si>
    <t>POHLED SEVERNÍ:10,420*(6,40-0,60)-1,20*1,50*2-1,77*2,96-1,77*0,40</t>
  </si>
  <si>
    <t>POHLED ZÁPADNÍ:(14,10-3,60)*(6,40-0,60)-1,20*1,50*10</t>
  </si>
  <si>
    <t>POHLED VÝCHODNÍ:(14,10-7,80)*(6,40-0,60)+7,80*2,50*0,5-1,20*1,50*5-0,90*1,50</t>
  </si>
  <si>
    <t>Mezisoučet</t>
  </si>
  <si>
    <t>622421311 PC</t>
  </si>
  <si>
    <t>C - Zateplovací systém EPS - F tl. 160 mm se silikonovou omítkou a nátěrem 2,5 kg/m2</t>
  </si>
  <si>
    <t>V položce jsou zakalkulovány náklady na izolační desky EPS - F, rohové a omítkové lišty, síťovinu a povrchovou úpravu omítkovinou nátěr RAL 8025</t>
  </si>
  <si>
    <t>POHLED JIŽNÍ:10,420*(2,10+0,40)*0,5</t>
  </si>
  <si>
    <t>POHLED SEVERNÍ:10,420*(2,10+0,40)*0,5</t>
  </si>
  <si>
    <t>POHLED ZÁPADNÍ:(14,10-3,60)*0,40</t>
  </si>
  <si>
    <t>POHLED VÝCHODNÍ:14,10*0,40</t>
  </si>
  <si>
    <t>622421322 PC</t>
  </si>
  <si>
    <t>D - Zateplovací systém EPS - F tl. 160 mm s mozaikovou omítkou</t>
  </si>
  <si>
    <t>V položce jsou zakalkulovány náklady na izolační desky EPS - F, rohové a omítkové lišty, síťovinu a povrchovou úpravu mozaikovou omítkovinou.</t>
  </si>
  <si>
    <t>POHLED JIŽNÍ:10,420*0,50</t>
  </si>
  <si>
    <t>POHLED SEVERNÍ:10,420*0,50</t>
  </si>
  <si>
    <t>POHLED ZÁPADNÍ:(4,30+6,10)*0,50</t>
  </si>
  <si>
    <t>POHLED VÝCHODNÍ:6,20*0,50</t>
  </si>
  <si>
    <t>622421333 PC</t>
  </si>
  <si>
    <t>B - Zateplovací systém EPS - F tl. 160 mm pod keramický obklad</t>
  </si>
  <si>
    <t>V položce jsou zakalkulovány náklady na izolační desky EPS - F, rohové a omítkové lišty, síťovinu  povrchovou úpravu keramickým obkladem 600/300 mm.</t>
  </si>
  <si>
    <t>POHLAD ZÁPADNÍ:3,60*6,90+1,60*0,90+2,70*0,90*2</t>
  </si>
  <si>
    <t>-1,20*1,50-1,40*2,60</t>
  </si>
  <si>
    <t>0,25*(1,20+1,50*2)+0,16*(1,40+2,60*2)</t>
  </si>
  <si>
    <t>622421557RT1</t>
  </si>
  <si>
    <t>D- Zateplovací systém, soklový extrud.polyst.160mm s mozaikovou omítkou</t>
  </si>
  <si>
    <t>V položce jsou zakalkulovány náklady na soklové polystyrenové desky, rohové a soklové lišty, síťovinu a povrchovou úpravu mozaikovou omítkovinou.</t>
  </si>
  <si>
    <t>622421651R00</t>
  </si>
  <si>
    <t>Zateplovací systém, extrud. polystyren 30 mm</t>
  </si>
  <si>
    <t>V položce jsou zakalkulovány náklady na desky z extrudovaného polystyrenu, rohové lišty a krycí stěrku se síťovinou, omitkou a silikonovým nátěrem.</t>
  </si>
  <si>
    <t>POHLED JIŽNÍ:0,10*(0,90*4+1,50*4)</t>
  </si>
  <si>
    <t>POHLED SEVERNÍ:0,10*(1,20*4+1,50*4+1,77*4+2,96*2+0,40*2)</t>
  </si>
  <si>
    <t>POHLED ZÁPADNÍ:0,10*(1,20*22+1,50*22)</t>
  </si>
  <si>
    <t>POHLED VÝCHODNÍ:0,10*(1,20*10+0,90*2+1,50*12)</t>
  </si>
  <si>
    <t>63</t>
  </si>
  <si>
    <t>Podlahy a podlahové konstrukce</t>
  </si>
  <si>
    <t>631571002R00</t>
  </si>
  <si>
    <t>Násyp z kameniva těženého 0 - 4, tř. I pod okapový chodník a dlažbu tl.200 mm</t>
  </si>
  <si>
    <t>m3</t>
  </si>
  <si>
    <t>Položka je určena pro násyp pod podlahy, mazaniny a dlažby, popř. na plochých střechách, vodorovný nebo ve spádu, s udusáním a urovnáním povrchu.</t>
  </si>
  <si>
    <t>0,20*(0,50*(10,20+5,90+7,10+11,50+6,20)+1,60*1,50)</t>
  </si>
  <si>
    <t>632921913R00</t>
  </si>
  <si>
    <t>Dlažba z dlaždic betonových do písku, tl. 50 mm</t>
  </si>
  <si>
    <t>Položka je určena pro dlažbu vnitřní nebo vnější při objektu vodorovnou nebo ve spádu do 15° od vodorovné roviny z dlaždic betonových kladených do písku se zalitím spár na celou výšku cementovou maltou pro spárování.</t>
  </si>
  <si>
    <t>Úprava podkladu dlažeb se oceňuje zvlášť.</t>
  </si>
  <si>
    <t>V položce je zakalkulována i dodávka dlaždic.</t>
  </si>
  <si>
    <t>(0,50*(10,20+5,90+7,10+11,50+6,20)+1,60*1,50)</t>
  </si>
  <si>
    <t>94</t>
  </si>
  <si>
    <t>Lešení a stavební výtahy</t>
  </si>
  <si>
    <t>941941051R00</t>
  </si>
  <si>
    <t>Montáž lešení leh.řad.s podlahami,š.1,5 m, H 10 m</t>
  </si>
  <si>
    <t>POHLED JIŽNÍ:(1,50+10,42+1,50)*(9,00-1,80)</t>
  </si>
  <si>
    <t>POHLED SEVERNÍ:(1,50+10,42+1,50)*(9,00-1,80)</t>
  </si>
  <si>
    <t>POHLED ZÁPADNÍ:(1,50+14,10+1,50)*(7,40-1,80)</t>
  </si>
  <si>
    <t>POHLED VÝCHODNÍ - vč.ochrany střešní krytiny:(1,50+14,10+1,50)*(7,40-1,80)</t>
  </si>
  <si>
    <t>941941391R00</t>
  </si>
  <si>
    <t>Příplatek za každý měsíc použití lešení k pol.1051</t>
  </si>
  <si>
    <t>384,768*3</t>
  </si>
  <si>
    <t>941941851R00</t>
  </si>
  <si>
    <t>Demontáž lešení leh.řad.s podlahami,š.1,5 m,H 10 m</t>
  </si>
  <si>
    <t>941955001R00</t>
  </si>
  <si>
    <t>Lešení lehké pomocné, výška podlahy do 1,2 m</t>
  </si>
  <si>
    <t>101:1,60*1,00</t>
  </si>
  <si>
    <t>944941101R00</t>
  </si>
  <si>
    <t>Ochranné zábradlí vnější trubkové,odklon do 15 st.</t>
  </si>
  <si>
    <t>m</t>
  </si>
  <si>
    <t>10,20+14,10+10,40+6,20</t>
  </si>
  <si>
    <t>10,40*2+14,10*2</t>
  </si>
  <si>
    <t>96</t>
  </si>
  <si>
    <t>Bourání konstrukcí</t>
  </si>
  <si>
    <t>764410850R00</t>
  </si>
  <si>
    <t>Demontáž oplechování parapetů,rš od 100 do 330 mm</t>
  </si>
  <si>
    <t>K2:1,20*17</t>
  </si>
  <si>
    <t>K3:0,90*4</t>
  </si>
  <si>
    <t>K4:1,77*1</t>
  </si>
  <si>
    <t>764454801R00</t>
  </si>
  <si>
    <t>Demontáž odpadních trub kruhových,D 75 a 100 mm</t>
  </si>
  <si>
    <t>K1:7,00*2</t>
  </si>
  <si>
    <t>764454804R00</t>
  </si>
  <si>
    <t>Demontáž odpadních trub kruhových,D 160 mm</t>
  </si>
  <si>
    <t>K5:0,40*8</t>
  </si>
  <si>
    <t>965043341RT4</t>
  </si>
  <si>
    <t>Bourání podkladů bet., potěr tl. 10 cm, nad 4 m2 sbíječka mazanina tl. 8 - 10 cm s potěrem</t>
  </si>
  <si>
    <t>okapový chodník a část přesahujícího základu</t>
  </si>
  <si>
    <t>(0,50*(10,20+5,90+7,10+11,50+6,20)+1,60*1,50)*0,10</t>
  </si>
  <si>
    <t>0,30*0,10*(10,20+5,20+7,00+10,20+6,10+1,60+1,10*2)</t>
  </si>
  <si>
    <t>965082933R00</t>
  </si>
  <si>
    <t>Odstranění násypu tl. do 20 cm, plocha nad 2 m2</t>
  </si>
  <si>
    <t>V položce není kalkulována manipulace se sutí, která se oceňuje samostatně položkami souboru 979.</t>
  </si>
  <si>
    <t>967031132R00</t>
  </si>
  <si>
    <t>Přisekání rovných ostění cihelných na MVC nebo odřezání</t>
  </si>
  <si>
    <t>968072244R00</t>
  </si>
  <si>
    <t>Vybourání kovových rámů oken jednod. pl. 1 m2</t>
  </si>
  <si>
    <t>K7:0,3*0,45*2</t>
  </si>
  <si>
    <t>K8:0,45*0,60*1</t>
  </si>
  <si>
    <t>979011111R00</t>
  </si>
  <si>
    <t xml:space="preserve">Svislá doprava suti a vybour. hmot za 2.NP a 1.PP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</si>
  <si>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</si>
  <si>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</si>
  <si>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</si>
  <si>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</si>
  <si>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</si>
  <si>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</si>
  <si>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</si>
  <si>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</si>
  <si>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</si>
  <si>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99</t>
  </si>
  <si>
    <t>Staveništní přesun hmot</t>
  </si>
  <si>
    <t>998011002R00</t>
  </si>
  <si>
    <t xml:space="preserve">Přesun hmot pro budovy zděné výšky do 12 m </t>
  </si>
  <si>
    <t>712</t>
  </si>
  <si>
    <t>Živičné krytiny</t>
  </si>
  <si>
    <t>712361701RT1</t>
  </si>
  <si>
    <t>Povlaková krytina střech do 10°, fólií volně 1 vrstva - fólie ve specifikaci</t>
  </si>
  <si>
    <t>9,60*13,30</t>
  </si>
  <si>
    <t>28322103.B</t>
  </si>
  <si>
    <t>Fólie pojitná asfaltová střešní šedá</t>
  </si>
  <si>
    <t>9,60*13,30*1,15</t>
  </si>
  <si>
    <t>998712202R00</t>
  </si>
  <si>
    <t xml:space="preserve">Přesun hmot pro povlakové krytiny, výšky do 12 m </t>
  </si>
  <si>
    <t>713</t>
  </si>
  <si>
    <t>Izolace tepelné</t>
  </si>
  <si>
    <t>713111111RV9</t>
  </si>
  <si>
    <t>Izolace tepelné stropů vrchem kladené volně 2 vrstvy - včetně dodávky tl. 2x100 mm</t>
  </si>
  <si>
    <t>z minerálních vláken</t>
  </si>
  <si>
    <t>713141221RK2</t>
  </si>
  <si>
    <t>Montáž parozábrany, ploché střechy, přelep. spojů včetně materiálu</t>
  </si>
  <si>
    <t>Položka je určena pro montáž fólie s přelepením spojů na ploché střeše před položením tepelné izolace a obsahuje pouze montážní práce a spojovací prostředky.</t>
  </si>
  <si>
    <t>S dodávkou parotěsné zábrany.</t>
  </si>
  <si>
    <t>998713202R00</t>
  </si>
  <si>
    <t xml:space="preserve">Přesun hmot pro izolace tepelné, výšky do 12 m </t>
  </si>
  <si>
    <t>762</t>
  </si>
  <si>
    <t>Konstrukce tesařské</t>
  </si>
  <si>
    <t>762341044U00</t>
  </si>
  <si>
    <t>Bednění střech OSB 18 P+D na rošt</t>
  </si>
  <si>
    <t>13,45*2,50+2,50*3,55*2-0,70*0,90</t>
  </si>
  <si>
    <t>762395000R00</t>
  </si>
  <si>
    <t>Spojovací a ochranné prostředky pro střechy</t>
  </si>
  <si>
    <t>(13,45*2,50+2,50*3,55*2-0,70*0,90)*0,018</t>
  </si>
  <si>
    <t>60725014</t>
  </si>
  <si>
    <t>Deska dřevoštěpková OSB 3 N tl. 18 mm</t>
  </si>
  <si>
    <t>(13,45*2,50+2,50*3,55*2-0,70*0,90)*1,10</t>
  </si>
  <si>
    <t>998762202R00</t>
  </si>
  <si>
    <t xml:space="preserve">Přesun hmot pro tesařské konstrukce, výšky do 12 m </t>
  </si>
  <si>
    <t>764</t>
  </si>
  <si>
    <t>Konstrukce klempířské</t>
  </si>
  <si>
    <t>764410270R00</t>
  </si>
  <si>
    <t>Oplechování parapetů včetně rohů Pz, rš 450 mm</t>
  </si>
  <si>
    <t>764455201U00</t>
  </si>
  <si>
    <t>Mtž Pz odpad trouby kruhové D 100</t>
  </si>
  <si>
    <t>764841215R00</t>
  </si>
  <si>
    <t>Odvětrání Pz plech, trouby kruhové, D do 160 mm</t>
  </si>
  <si>
    <t>K5:0,55*8</t>
  </si>
  <si>
    <t>998764202R00</t>
  </si>
  <si>
    <t xml:space="preserve">Přesun hmot pro klempířské konstr., výšky do 12 m </t>
  </si>
  <si>
    <t>767</t>
  </si>
  <si>
    <t>Konstrukce zámečnické</t>
  </si>
  <si>
    <t>767611 PC</t>
  </si>
  <si>
    <t>K7- D+M, Ocelová konstrukce revizní dvířka vč. rámu s úpravou pro zapuštění zateplaní, 300/450 mm</t>
  </si>
  <si>
    <t>kus</t>
  </si>
  <si>
    <t>vč.nátěru.</t>
  </si>
  <si>
    <t>2</t>
  </si>
  <si>
    <t>767612 PC</t>
  </si>
  <si>
    <t>K8- D+M, Ocelová konstrukce revizní dvířka vč. rámu s úpravou pro zapuštění plynovodní přípojky</t>
  </si>
  <si>
    <t>na zateplení, R.Š. 450/600 v.600mm</t>
  </si>
  <si>
    <t>pozinkovaný plech vč.nátěru.</t>
  </si>
  <si>
    <t>767613 PC</t>
  </si>
  <si>
    <t>K9- Demontáž + motáž, Stávající ocelová konstrukce hromosvodu vč.svorek a jímacích tyči na fasádě</t>
  </si>
  <si>
    <t>sestav</t>
  </si>
  <si>
    <t>délka cca 7,00 m.</t>
  </si>
  <si>
    <t>767614 PC</t>
  </si>
  <si>
    <t>K10 - D+M, Ocelová konstrukce zateplení výlezu na střechu, rozměr 600/900 mm.</t>
  </si>
  <si>
    <t>998767202R00</t>
  </si>
  <si>
    <t xml:space="preserve">Přesun hmot pro zámečnické konstr., výšky do 12 m </t>
  </si>
  <si>
    <t>783</t>
  </si>
  <si>
    <t>Nátěry</t>
  </si>
  <si>
    <t>783522000R00</t>
  </si>
  <si>
    <t>Nátěr syntet. klempířských konstrukcí, Z + 2 x</t>
  </si>
  <si>
    <t>K1:7,00*2*3,14*0,10</t>
  </si>
  <si>
    <t>K2:1,20*17*0,45</t>
  </si>
  <si>
    <t>K3:0,90*4*0,45</t>
  </si>
  <si>
    <t>K4:1,77*1*0,45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</si>
  <si>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</si>
  <si>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</si>
  <si>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</si>
  <si>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</si>
  <si>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</si>
  <si>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</si>
  <si>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</si>
  <si>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</si>
  <si>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Mysločovice</t>
  </si>
  <si>
    <t>STUDIO ing.arch. M. Dřímal</t>
  </si>
  <si>
    <t>Dům služeb - zateplení</t>
  </si>
  <si>
    <t>J. Čech</t>
  </si>
  <si>
    <t xml:space="preserve"> 8.11.2011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</si>
</sst>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21" fillId="0" borderId="10" xfId="0" applyFont="1" applyBorder="1" applyAlignment="1">
      <alignment horizontal="centerContinuous"/>
    </xf>
    <xf numFmtId="0" fontId="21" fillId="0" borderId="0" xfId="0" applyFont="1" applyAlignment="1">
      <alignment/>
    </xf>
    <xf numFmtId="0" fontId="22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21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2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22" fillId="18" borderId="16" xfId="0" applyNumberFormat="1" applyFont="1" applyFill="1" applyBorder="1" applyAlignment="1">
      <alignment/>
    </xf>
    <xf numFmtId="49" fontId="21" fillId="18" borderId="17" xfId="0" applyNumberFormat="1" applyFont="1" applyFill="1" applyBorder="1" applyAlignment="1">
      <alignment/>
    </xf>
    <xf numFmtId="0" fontId="22" fillId="18" borderId="18" xfId="0" applyFont="1" applyFill="1" applyBorder="1" applyAlignment="1">
      <alignment/>
    </xf>
    <xf numFmtId="0" fontId="21" fillId="18" borderId="18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21" fillId="0" borderId="0" xfId="0" applyFont="1" applyFill="1" applyAlignment="1">
      <alignment/>
    </xf>
    <xf numFmtId="49" fontId="22" fillId="18" borderId="21" xfId="0" applyNumberFormat="1" applyFont="1" applyFill="1" applyBorder="1" applyAlignment="1">
      <alignment/>
    </xf>
    <xf numFmtId="49" fontId="21" fillId="18" borderId="22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0" fontId="21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9" xfId="0" applyNumberFormat="1" applyFont="1" applyBorder="1" applyAlignment="1">
      <alignment/>
    </xf>
    <xf numFmtId="0" fontId="23" fillId="0" borderId="25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23" fillId="0" borderId="25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3" fontId="21" fillId="0" borderId="0" xfId="0" applyNumberFormat="1" applyFont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Continuous" vertical="center"/>
    </xf>
    <xf numFmtId="0" fontId="25" fillId="0" borderId="28" xfId="0" applyFont="1" applyBorder="1" applyAlignment="1">
      <alignment horizontal="centerContinuous" vertical="center"/>
    </xf>
    <xf numFmtId="0" fontId="21" fillId="0" borderId="28" xfId="0" applyFont="1" applyBorder="1" applyAlignment="1">
      <alignment horizontal="centerContinuous" vertical="center"/>
    </xf>
    <xf numFmtId="0" fontId="21" fillId="0" borderId="29" xfId="0" applyFont="1" applyBorder="1" applyAlignment="1">
      <alignment horizontal="centerContinuous" vertical="center"/>
    </xf>
    <xf numFmtId="0" fontId="22" fillId="18" borderId="30" xfId="0" applyFont="1" applyFill="1" applyBorder="1" applyAlignment="1">
      <alignment horizontal="left"/>
    </xf>
    <xf numFmtId="0" fontId="21" fillId="18" borderId="31" xfId="0" applyFont="1" applyFill="1" applyBorder="1" applyAlignment="1">
      <alignment horizontal="left"/>
    </xf>
    <xf numFmtId="0" fontId="21" fillId="18" borderId="32" xfId="0" applyFont="1" applyFill="1" applyBorder="1" applyAlignment="1">
      <alignment horizontal="centerContinuous"/>
    </xf>
    <xf numFmtId="0" fontId="22" fillId="18" borderId="31" xfId="0" applyFont="1" applyFill="1" applyBorder="1" applyAlignment="1">
      <alignment horizontal="centerContinuous"/>
    </xf>
    <xf numFmtId="0" fontId="21" fillId="18" borderId="31" xfId="0" applyFont="1" applyFill="1" applyBorder="1" applyAlignment="1">
      <alignment horizontal="centerContinuous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1" fillId="0" borderId="11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34" xfId="0" applyFont="1" applyBorder="1" applyAlignment="1">
      <alignment shrinkToFit="1"/>
    </xf>
    <xf numFmtId="0" fontId="21" fillId="0" borderId="3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37" xfId="0" applyFont="1" applyBorder="1" applyAlignment="1">
      <alignment horizontal="center" shrinkToFit="1"/>
    </xf>
    <xf numFmtId="0" fontId="21" fillId="0" borderId="38" xfId="0" applyFont="1" applyBorder="1" applyAlignment="1">
      <alignment horizontal="center" shrinkToFit="1"/>
    </xf>
    <xf numFmtId="3" fontId="21" fillId="0" borderId="39" xfId="0" applyNumberFormat="1" applyFont="1" applyBorder="1" applyAlignment="1">
      <alignment/>
    </xf>
    <xf numFmtId="0" fontId="21" fillId="0" borderId="37" xfId="0" applyFont="1" applyBorder="1" applyAlignment="1">
      <alignment/>
    </xf>
    <xf numFmtId="3" fontId="21" fillId="0" borderId="40" xfId="0" applyNumberFormat="1" applyFont="1" applyBorder="1" applyAlignment="1">
      <alignment/>
    </xf>
    <xf numFmtId="0" fontId="21" fillId="0" borderId="38" xfId="0" applyFont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2" fillId="18" borderId="41" xfId="0" applyFont="1" applyFill="1" applyBorder="1" applyAlignment="1">
      <alignment/>
    </xf>
    <xf numFmtId="0" fontId="22" fillId="18" borderId="4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166" fontId="21" fillId="0" borderId="49" xfId="0" applyNumberFormat="1" applyFont="1" applyBorder="1" applyAlignment="1">
      <alignment horizontal="right"/>
    </xf>
    <xf numFmtId="0" fontId="21" fillId="0" borderId="49" xfId="0" applyFont="1" applyBorder="1" applyAlignment="1">
      <alignment/>
    </xf>
    <xf numFmtId="167" fontId="21" fillId="0" borderId="24" xfId="0" applyNumberFormat="1" applyFont="1" applyBorder="1" applyAlignment="1">
      <alignment horizontal="right" indent="2"/>
    </xf>
    <xf numFmtId="167" fontId="21" fillId="0" borderId="25" xfId="0" applyNumberFormat="1" applyFont="1" applyBorder="1" applyAlignment="1">
      <alignment horizontal="right" indent="2"/>
    </xf>
    <xf numFmtId="0" fontId="21" fillId="0" borderId="18" xfId="0" applyFont="1" applyBorder="1" applyAlignment="1">
      <alignment/>
    </xf>
    <xf numFmtId="166" fontId="21" fillId="0" borderId="17" xfId="0" applyNumberFormat="1" applyFon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40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167" fontId="25" fillId="18" borderId="50" xfId="0" applyNumberFormat="1" applyFont="1" applyFill="1" applyBorder="1" applyAlignment="1">
      <alignment horizontal="right" indent="2"/>
    </xf>
    <xf numFmtId="167" fontId="25" fillId="18" borderId="51" xfId="0" applyNumberFormat="1" applyFont="1" applyFill="1" applyBorder="1" applyAlignment="1">
      <alignment horizontal="right" indent="2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1" fillId="0" borderId="0" xfId="0" applyFont="1" applyAlignment="1">
      <alignment vertical="justify"/>
    </xf>
    <xf numFmtId="0" fontId="21" fillId="0" borderId="0" xfId="0" applyFont="1" applyAlignment="1">
      <alignment horizontal="left" wrapText="1"/>
    </xf>
    <xf numFmtId="0" fontId="21" fillId="0" borderId="52" xfId="46" applyFont="1" applyBorder="1" applyAlignment="1">
      <alignment horizontal="center"/>
      <protection/>
    </xf>
    <xf numFmtId="0" fontId="21" fillId="0" borderId="53" xfId="46" applyFont="1" applyBorder="1" applyAlignment="1">
      <alignment horizontal="center"/>
      <protection/>
    </xf>
    <xf numFmtId="0" fontId="22" fillId="0" borderId="54" xfId="46" applyFont="1" applyBorder="1">
      <alignment/>
      <protection/>
    </xf>
    <xf numFmtId="0" fontId="21" fillId="0" borderId="54" xfId="46" applyFont="1" applyBorder="1">
      <alignment/>
      <protection/>
    </xf>
    <xf numFmtId="0" fontId="21" fillId="0" borderId="54" xfId="46" applyFont="1" applyBorder="1" applyAlignment="1">
      <alignment horizontal="right"/>
      <protection/>
    </xf>
    <xf numFmtId="0" fontId="21" fillId="0" borderId="55" xfId="46" applyFont="1" applyBorder="1">
      <alignment/>
      <protection/>
    </xf>
    <xf numFmtId="0" fontId="21" fillId="0" borderId="54" xfId="0" applyNumberFormat="1" applyFont="1" applyBorder="1" applyAlignment="1">
      <alignment horizontal="left"/>
    </xf>
    <xf numFmtId="0" fontId="21" fillId="0" borderId="56" xfId="0" applyNumberFormat="1" applyFont="1" applyBorder="1" applyAlignment="1">
      <alignment/>
    </xf>
    <xf numFmtId="0" fontId="21" fillId="0" borderId="57" xfId="46" applyFont="1" applyBorder="1" applyAlignment="1">
      <alignment horizontal="center"/>
      <protection/>
    </xf>
    <xf numFmtId="0" fontId="21" fillId="0" borderId="58" xfId="46" applyFont="1" applyBorder="1" applyAlignment="1">
      <alignment horizontal="center"/>
      <protection/>
    </xf>
    <xf numFmtId="0" fontId="22" fillId="0" borderId="59" xfId="46" applyFont="1" applyBorder="1">
      <alignment/>
      <protection/>
    </xf>
    <xf numFmtId="0" fontId="21" fillId="0" borderId="59" xfId="46" applyFont="1" applyBorder="1">
      <alignment/>
      <protection/>
    </xf>
    <xf numFmtId="0" fontId="21" fillId="0" borderId="59" xfId="46" applyFont="1" applyBorder="1" applyAlignment="1">
      <alignment horizontal="right"/>
      <protection/>
    </xf>
    <xf numFmtId="0" fontId="21" fillId="0" borderId="60" xfId="46" applyFont="1" applyBorder="1" applyAlignment="1">
      <alignment horizontal="left"/>
      <protection/>
    </xf>
    <xf numFmtId="0" fontId="21" fillId="0" borderId="59" xfId="46" applyFont="1" applyBorder="1" applyAlignment="1">
      <alignment horizontal="left"/>
      <protection/>
    </xf>
    <xf numFmtId="0" fontId="21" fillId="0" borderId="61" xfId="46" applyFont="1" applyBorder="1" applyAlignment="1">
      <alignment horizontal="lef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22" fillId="18" borderId="30" xfId="0" applyNumberFormat="1" applyFont="1" applyFill="1" applyBorder="1" applyAlignment="1">
      <alignment horizontal="center"/>
    </xf>
    <xf numFmtId="0" fontId="22" fillId="18" borderId="31" xfId="0" applyFont="1" applyFill="1" applyBorder="1" applyAlignment="1">
      <alignment horizontal="center"/>
    </xf>
    <xf numFmtId="0" fontId="22" fillId="18" borderId="32" xfId="0" applyFont="1" applyFill="1" applyBorder="1" applyAlignment="1">
      <alignment horizontal="center"/>
    </xf>
    <xf numFmtId="0" fontId="22" fillId="18" borderId="62" xfId="0" applyFont="1" applyFill="1" applyBorder="1" applyAlignment="1">
      <alignment horizontal="center"/>
    </xf>
    <xf numFmtId="0" fontId="22" fillId="18" borderId="63" xfId="0" applyFont="1" applyFill="1" applyBorder="1" applyAlignment="1">
      <alignment horizontal="center"/>
    </xf>
    <xf numFmtId="0" fontId="22" fillId="18" borderId="6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21" fillId="0" borderId="44" xfId="0" applyNumberFormat="1" applyFont="1" applyBorder="1" applyAlignment="1">
      <alignment/>
    </xf>
    <xf numFmtId="0" fontId="22" fillId="18" borderId="30" xfId="0" applyFont="1" applyFill="1" applyBorder="1" applyAlignment="1">
      <alignment/>
    </xf>
    <xf numFmtId="0" fontId="22" fillId="18" borderId="31" xfId="0" applyFont="1" applyFill="1" applyBorder="1" applyAlignment="1">
      <alignment/>
    </xf>
    <xf numFmtId="3" fontId="22" fillId="18" borderId="32" xfId="0" applyNumberFormat="1" applyFont="1" applyFill="1" applyBorder="1" applyAlignment="1">
      <alignment/>
    </xf>
    <xf numFmtId="3" fontId="22" fillId="18" borderId="62" xfId="0" applyNumberFormat="1" applyFont="1" applyFill="1" applyBorder="1" applyAlignment="1">
      <alignment/>
    </xf>
    <xf numFmtId="3" fontId="22" fillId="18" borderId="63" xfId="0" applyNumberFormat="1" applyFont="1" applyFill="1" applyBorder="1" applyAlignment="1">
      <alignment/>
    </xf>
    <xf numFmtId="3" fontId="22" fillId="18" borderId="64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21" fillId="18" borderId="42" xfId="0" applyFont="1" applyFill="1" applyBorder="1" applyAlignment="1">
      <alignment/>
    </xf>
    <xf numFmtId="0" fontId="22" fillId="18" borderId="65" xfId="0" applyFont="1" applyFill="1" applyBorder="1" applyAlignment="1">
      <alignment horizontal="right"/>
    </xf>
    <xf numFmtId="0" fontId="22" fillId="18" borderId="13" xfId="0" applyFont="1" applyFill="1" applyBorder="1" applyAlignment="1">
      <alignment horizontal="right"/>
    </xf>
    <xf numFmtId="0" fontId="22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2" xfId="0" applyNumberFormat="1" applyFont="1" applyFill="1" applyBorder="1" applyAlignment="1">
      <alignment horizontal="right"/>
    </xf>
    <xf numFmtId="0" fontId="21" fillId="0" borderId="26" xfId="0" applyFont="1" applyBorder="1" applyAlignment="1">
      <alignment/>
    </xf>
    <xf numFmtId="3" fontId="21" fillId="0" borderId="35" xfId="0" applyNumberFormat="1" applyFont="1" applyBorder="1" applyAlignment="1">
      <alignment horizontal="right"/>
    </xf>
    <xf numFmtId="166" fontId="21" fillId="0" borderId="19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0" fontId="21" fillId="18" borderId="37" xfId="0" applyFont="1" applyFill="1" applyBorder="1" applyAlignment="1">
      <alignment/>
    </xf>
    <xf numFmtId="0" fontId="22" fillId="18" borderId="40" xfId="0" applyFont="1" applyFill="1" applyBorder="1" applyAlignment="1">
      <alignment/>
    </xf>
    <xf numFmtId="0" fontId="21" fillId="18" borderId="40" xfId="0" applyFont="1" applyFill="1" applyBorder="1" applyAlignment="1">
      <alignment/>
    </xf>
    <xf numFmtId="4" fontId="21" fillId="18" borderId="51" xfId="0" applyNumberFormat="1" applyFont="1" applyFill="1" applyBorder="1" applyAlignment="1">
      <alignment/>
    </xf>
    <xf numFmtId="4" fontId="21" fillId="18" borderId="37" xfId="0" applyNumberFormat="1" applyFont="1" applyFill="1" applyBorder="1" applyAlignment="1">
      <alignment/>
    </xf>
    <xf numFmtId="4" fontId="21" fillId="18" borderId="40" xfId="0" applyNumberFormat="1" applyFont="1" applyFill="1" applyBorder="1" applyAlignment="1">
      <alignment/>
    </xf>
    <xf numFmtId="3" fontId="22" fillId="18" borderId="40" xfId="0" applyNumberFormat="1" applyFont="1" applyFill="1" applyBorder="1" applyAlignment="1">
      <alignment horizontal="right"/>
    </xf>
    <xf numFmtId="3" fontId="22" fillId="18" borderId="51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27" fillId="0" borderId="0" xfId="46" applyFont="1" applyAlignment="1">
      <alignment horizontal="center"/>
      <protection/>
    </xf>
    <xf numFmtId="0" fontId="21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23" fillId="0" borderId="55" xfId="46" applyFont="1" applyBorder="1" applyAlignment="1">
      <alignment horizontal="right"/>
      <protection/>
    </xf>
    <xf numFmtId="0" fontId="21" fillId="0" borderId="54" xfId="46" applyFont="1" applyBorder="1" applyAlignment="1">
      <alignment horizontal="left"/>
      <protection/>
    </xf>
    <xf numFmtId="0" fontId="21" fillId="0" borderId="56" xfId="46" applyFont="1" applyBorder="1">
      <alignment/>
      <protection/>
    </xf>
    <xf numFmtId="49" fontId="21" fillId="0" borderId="57" xfId="46" applyNumberFormat="1" applyFont="1" applyBorder="1" applyAlignment="1">
      <alignment horizontal="center"/>
      <protection/>
    </xf>
    <xf numFmtId="0" fontId="21" fillId="0" borderId="60" xfId="46" applyFont="1" applyBorder="1" applyAlignment="1">
      <alignment horizontal="center" shrinkToFit="1"/>
      <protection/>
    </xf>
    <xf numFmtId="0" fontId="21" fillId="0" borderId="59" xfId="46" applyFont="1" applyBorder="1" applyAlignment="1">
      <alignment horizontal="center" shrinkToFit="1"/>
      <protection/>
    </xf>
    <xf numFmtId="0" fontId="21" fillId="0" borderId="61" xfId="46" applyFont="1" applyBorder="1" applyAlignment="1">
      <alignment horizontal="center" shrinkToFit="1"/>
      <protection/>
    </xf>
    <xf numFmtId="0" fontId="23" fillId="0" borderId="0" xfId="46" applyFont="1">
      <alignment/>
      <protection/>
    </xf>
    <xf numFmtId="0" fontId="21" fillId="0" borderId="0" xfId="46" applyFont="1" applyAlignment="1">
      <alignment horizontal="right"/>
      <protection/>
    </xf>
    <xf numFmtId="0" fontId="21" fillId="0" borderId="0" xfId="46" applyFont="1" applyAlignment="1">
      <alignment/>
      <protection/>
    </xf>
    <xf numFmtId="49" fontId="23" fillId="18" borderId="19" xfId="46" applyNumberFormat="1" applyFont="1" applyFill="1" applyBorder="1">
      <alignment/>
      <protection/>
    </xf>
    <xf numFmtId="0" fontId="23" fillId="18" borderId="17" xfId="46" applyFont="1" applyFill="1" applyBorder="1" applyAlignment="1">
      <alignment horizontal="center"/>
      <protection/>
    </xf>
    <xf numFmtId="0" fontId="23" fillId="18" borderId="17" xfId="46" applyNumberFormat="1" applyFont="1" applyFill="1" applyBorder="1" applyAlignment="1">
      <alignment horizontal="center"/>
      <protection/>
    </xf>
    <xf numFmtId="0" fontId="23" fillId="18" borderId="19" xfId="46" applyFont="1" applyFill="1" applyBorder="1" applyAlignment="1">
      <alignment horizontal="center"/>
      <protection/>
    </xf>
    <xf numFmtId="0" fontId="26" fillId="18" borderId="19" xfId="46" applyFont="1" applyFill="1" applyBorder="1" applyAlignment="1">
      <alignment horizontal="center" wrapText="1"/>
      <protection/>
    </xf>
    <xf numFmtId="0" fontId="22" fillId="0" borderId="66" xfId="46" applyFont="1" applyBorder="1" applyAlignment="1">
      <alignment horizontal="center"/>
      <protection/>
    </xf>
    <xf numFmtId="49" fontId="22" fillId="0" borderId="66" xfId="46" applyNumberFormat="1" applyFont="1" applyBorder="1" applyAlignment="1">
      <alignment horizontal="left"/>
      <protection/>
    </xf>
    <xf numFmtId="0" fontId="22" fillId="0" borderId="24" xfId="46" applyFont="1" applyBorder="1">
      <alignment/>
      <protection/>
    </xf>
    <xf numFmtId="0" fontId="21" fillId="0" borderId="18" xfId="46" applyFont="1" applyBorder="1" applyAlignment="1">
      <alignment horizontal="center"/>
      <protection/>
    </xf>
    <xf numFmtId="0" fontId="21" fillId="0" borderId="18" xfId="46" applyNumberFormat="1" applyFont="1" applyBorder="1" applyAlignment="1">
      <alignment horizontal="right"/>
      <protection/>
    </xf>
    <xf numFmtId="0" fontId="21" fillId="0" borderId="18" xfId="46" applyNumberFormat="1" applyFont="1" applyBorder="1">
      <alignment/>
      <protection/>
    </xf>
    <xf numFmtId="0" fontId="26" fillId="0" borderId="18" xfId="46" applyNumberFormat="1" applyFont="1" applyBorder="1">
      <alignment/>
      <protection/>
    </xf>
    <xf numFmtId="0" fontId="26" fillId="0" borderId="17" xfId="46" applyNumberFormat="1" applyFont="1" applyBorder="1">
      <alignment/>
      <protection/>
    </xf>
    <xf numFmtId="0" fontId="30" fillId="0" borderId="0" xfId="46" applyFont="1">
      <alignment/>
      <protection/>
    </xf>
    <xf numFmtId="0" fontId="26" fillId="0" borderId="67" xfId="46" applyFont="1" applyBorder="1" applyAlignment="1">
      <alignment horizontal="center" vertical="top"/>
      <protection/>
    </xf>
    <xf numFmtId="49" fontId="26" fillId="0" borderId="67" xfId="46" applyNumberFormat="1" applyFont="1" applyBorder="1" applyAlignment="1">
      <alignment horizontal="left" vertical="top"/>
      <protection/>
    </xf>
    <xf numFmtId="0" fontId="26" fillId="0" borderId="67" xfId="46" applyFont="1" applyBorder="1" applyAlignment="1">
      <alignment vertical="top" wrapText="1"/>
      <protection/>
    </xf>
    <xf numFmtId="49" fontId="26" fillId="0" borderId="67" xfId="46" applyNumberFormat="1" applyFont="1" applyBorder="1" applyAlignment="1">
      <alignment horizontal="center" shrinkToFit="1"/>
      <protection/>
    </xf>
    <xf numFmtId="4" fontId="26" fillId="0" borderId="67" xfId="46" applyNumberFormat="1" applyFont="1" applyBorder="1" applyAlignment="1">
      <alignment horizontal="right"/>
      <protection/>
    </xf>
    <xf numFmtId="4" fontId="26" fillId="0" borderId="67" xfId="46" applyNumberFormat="1" applyFont="1" applyBorder="1">
      <alignment/>
      <protection/>
    </xf>
    <xf numFmtId="170" fontId="26" fillId="0" borderId="67" xfId="46" applyNumberFormat="1" applyFont="1" applyBorder="1">
      <alignment/>
      <protection/>
    </xf>
    <xf numFmtId="0" fontId="23" fillId="0" borderId="66" xfId="46" applyFont="1" applyBorder="1" applyAlignment="1">
      <alignment horizontal="center"/>
      <protection/>
    </xf>
    <xf numFmtId="49" fontId="23" fillId="0" borderId="66" xfId="46" applyNumberFormat="1" applyFont="1" applyBorder="1" applyAlignment="1">
      <alignment horizontal="left"/>
      <protection/>
    </xf>
    <xf numFmtId="0" fontId="31" fillId="19" borderId="43" xfId="46" applyNumberFormat="1" applyFont="1" applyFill="1" applyBorder="1" applyAlignment="1">
      <alignment horizontal="left" wrapText="1" indent="1"/>
      <protection/>
    </xf>
    <xf numFmtId="0" fontId="32" fillId="0" borderId="0" xfId="0" applyNumberFormat="1" applyFont="1" applyAlignment="1">
      <alignment/>
    </xf>
    <xf numFmtId="0" fontId="32" fillId="0" borderId="22" xfId="0" applyNumberFormat="1" applyFont="1" applyBorder="1" applyAlignment="1">
      <alignment/>
    </xf>
    <xf numFmtId="0" fontId="26" fillId="0" borderId="66" xfId="46" applyFont="1" applyBorder="1">
      <alignment/>
      <protection/>
    </xf>
    <xf numFmtId="0" fontId="33" fillId="0" borderId="0" xfId="46" applyFont="1" applyAlignment="1">
      <alignment wrapText="1"/>
      <protection/>
    </xf>
    <xf numFmtId="49" fontId="34" fillId="19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19" borderId="70" xfId="46" applyNumberFormat="1" applyFont="1" applyFill="1" applyBorder="1" applyAlignment="1">
      <alignment horizontal="right" wrapText="1"/>
      <protection/>
    </xf>
    <xf numFmtId="0" fontId="34" fillId="19" borderId="43" xfId="46" applyFont="1" applyFill="1" applyBorder="1" applyAlignment="1">
      <alignment horizontal="left" wrapText="1"/>
      <protection/>
    </xf>
    <xf numFmtId="0" fontId="34" fillId="0" borderId="0" xfId="0" applyFont="1" applyBorder="1" applyAlignment="1">
      <alignment horizontal="right"/>
    </xf>
    <xf numFmtId="0" fontId="21" fillId="0" borderId="0" xfId="46" applyFont="1" applyBorder="1">
      <alignment/>
      <protection/>
    </xf>
    <xf numFmtId="0" fontId="21" fillId="0" borderId="22" xfId="46" applyFont="1" applyBorder="1">
      <alignment/>
      <protection/>
    </xf>
    <xf numFmtId="0" fontId="21" fillId="18" borderId="19" xfId="46" applyFont="1" applyFill="1" applyBorder="1" applyAlignment="1">
      <alignment horizontal="center"/>
      <protection/>
    </xf>
    <xf numFmtId="49" fontId="36" fillId="18" borderId="19" xfId="46" applyNumberFormat="1" applyFont="1" applyFill="1" applyBorder="1" applyAlignment="1">
      <alignment horizontal="left"/>
      <protection/>
    </xf>
    <xf numFmtId="0" fontId="36" fillId="18" borderId="24" xfId="46" applyFont="1" applyFill="1" applyBorder="1">
      <alignment/>
      <protection/>
    </xf>
    <xf numFmtId="0" fontId="21" fillId="18" borderId="18" xfId="46" applyFont="1" applyFill="1" applyBorder="1" applyAlignment="1">
      <alignment horizontal="center"/>
      <protection/>
    </xf>
    <xf numFmtId="4" fontId="21" fillId="18" borderId="18" xfId="46" applyNumberFormat="1" applyFont="1" applyFill="1" applyBorder="1" applyAlignment="1">
      <alignment horizontal="right"/>
      <protection/>
    </xf>
    <xf numFmtId="4" fontId="21" fillId="18" borderId="17" xfId="46" applyNumberFormat="1" applyFont="1" applyFill="1" applyBorder="1" applyAlignment="1">
      <alignment horizontal="right"/>
      <protection/>
    </xf>
    <xf numFmtId="4" fontId="22" fillId="18" borderId="19" xfId="46" applyNumberFormat="1" applyFont="1" applyFill="1" applyBorder="1">
      <alignment/>
      <protection/>
    </xf>
    <xf numFmtId="0" fontId="37" fillId="18" borderId="19" xfId="46" applyFont="1" applyFill="1" applyBorder="1">
      <alignment/>
      <protection/>
    </xf>
    <xf numFmtId="170" fontId="37" fillId="18" borderId="19" xfId="46" applyNumberFormat="1" applyFont="1" applyFill="1" applyBorder="1">
      <alignment/>
      <protection/>
    </xf>
    <xf numFmtId="3" fontId="21" fillId="0" borderId="0" xfId="46" applyNumberFormat="1" applyFont="1">
      <alignment/>
      <protection/>
    </xf>
    <xf numFmtId="0" fontId="38" fillId="0" borderId="0" xfId="46" applyFont="1" applyAlignment="1">
      <alignment/>
      <protection/>
    </xf>
    <xf numFmtId="0" fontId="39" fillId="0" borderId="0" xfId="46" applyFont="1" applyBorder="1">
      <alignment/>
      <protection/>
    </xf>
    <xf numFmtId="3" fontId="39" fillId="0" borderId="0" xfId="46" applyNumberFormat="1" applyFont="1" applyBorder="1" applyAlignment="1">
      <alignment horizontal="right"/>
      <protection/>
    </xf>
    <xf numFmtId="4" fontId="39" fillId="0" borderId="0" xfId="46" applyNumberFormat="1" applyFont="1" applyBorder="1">
      <alignment/>
      <protection/>
    </xf>
    <xf numFmtId="0" fontId="38" fillId="0" borderId="0" xfId="46" applyFont="1" applyBorder="1" applyAlignment="1">
      <alignment/>
      <protection/>
    </xf>
    <xf numFmtId="0" fontId="21" fillId="0" borderId="0" xfId="46" applyFont="1" applyBorder="1" applyAlignment="1">
      <alignment horizontal="right"/>
      <protection/>
    </xf>
    <xf numFmtId="17" fontId="23" fillId="0" borderId="25" xfId="0" applyNumberFormat="1" applyFont="1" applyBorder="1" applyAlignment="1">
      <alignment/>
    </xf>
    <xf numFmtId="49" fontId="23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66" xfId="0" applyNumberFormat="1" applyFont="1" applyBorder="1" applyAlignment="1">
      <alignment/>
    </xf>
    <xf numFmtId="3" fontId="21" fillId="0" borderId="71" xfId="0" applyNumberFormat="1" applyFont="1" applyBorder="1" applyAlignment="1">
      <alignment/>
    </xf>
    <xf numFmtId="4" fontId="40" fillId="19" borderId="70" xfId="46" applyNumberFormat="1" applyFont="1" applyFill="1" applyBorder="1" applyAlignment="1">
      <alignment horizontal="right" wrapText="1"/>
      <protection/>
    </xf>
    <xf numFmtId="49" fontId="40" fillId="19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2">
      <selection activeCell="C26" sqref="C26:D26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79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 t="str">
        <f>Rekapitulace!H1</f>
        <v>REVIZE 00</v>
      </c>
      <c r="D2" s="6" t="str">
        <f>Rekapitulace!G2</f>
        <v>Stavební část</v>
      </c>
      <c r="E2" s="5"/>
      <c r="F2" s="7" t="s">
        <v>1</v>
      </c>
      <c r="G2" s="8" t="s">
        <v>84</v>
      </c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75" customHeight="1">
      <c r="A5" s="16" t="s">
        <v>83</v>
      </c>
      <c r="B5" s="17"/>
      <c r="C5" s="18" t="s">
        <v>286</v>
      </c>
      <c r="D5" s="19"/>
      <c r="E5" s="20"/>
      <c r="F5" s="12" t="s">
        <v>6</v>
      </c>
      <c r="G5" s="13"/>
    </row>
    <row r="6" spans="1:15" ht="12.7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75" customHeight="1">
      <c r="A7" s="24" t="s">
        <v>81</v>
      </c>
      <c r="B7" s="25"/>
      <c r="C7" s="26" t="s">
        <v>82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 t="s">
        <v>285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 t="str">
        <f>Projektant</f>
        <v>STUDIO ing.arch. M. Dřímal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 t="s">
        <v>284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229">
        <v>40848</v>
      </c>
      <c r="H11" s="37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10"/>
      <c r="C12" s="44"/>
      <c r="D12" s="44"/>
      <c r="E12" s="44"/>
      <c r="F12" s="45" t="s">
        <v>18</v>
      </c>
      <c r="G12" s="46"/>
      <c r="H12" s="37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7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Rekapitulace!A23</f>
        <v>Ztížené výrobní podmínky</v>
      </c>
      <c r="E15" s="60"/>
      <c r="F15" s="61"/>
      <c r="G15" s="58">
        <f>Rekapitulace!I23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9" t="str">
        <f>Rekapitulace!A24</f>
        <v>Oborová přirážka</v>
      </c>
      <c r="E16" s="62"/>
      <c r="F16" s="63"/>
      <c r="G16" s="58">
        <f>Rekapitulace!I24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9" t="str">
        <f>Rekapitulace!A25</f>
        <v>Přesun stavebních kapacit</v>
      </c>
      <c r="E17" s="62"/>
      <c r="F17" s="63"/>
      <c r="G17" s="58">
        <f>Rekapitulace!I25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9" t="str">
        <f>Rekapitulace!A26</f>
        <v>Mimostaveništní doprava</v>
      </c>
      <c r="E18" s="62"/>
      <c r="F18" s="63"/>
      <c r="G18" s="58">
        <f>Rekapitulace!I26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9" t="str">
        <f>Rekapitulace!A27</f>
        <v>Zařízení staveniště</v>
      </c>
      <c r="E19" s="62"/>
      <c r="F19" s="63"/>
      <c r="G19" s="58">
        <f>Rekapitulace!I27</f>
        <v>0</v>
      </c>
    </row>
    <row r="20" spans="1:7" ht="15.75" customHeight="1">
      <c r="A20" s="66"/>
      <c r="B20" s="57"/>
      <c r="C20" s="58"/>
      <c r="D20" s="9" t="str">
        <f>Rekapitulace!A28</f>
        <v>Provoz investora</v>
      </c>
      <c r="E20" s="62"/>
      <c r="F20" s="63"/>
      <c r="G20" s="58">
        <f>Rekapitulace!I28</f>
        <v>0</v>
      </c>
    </row>
    <row r="21" spans="1:7" ht="15.75" customHeight="1">
      <c r="A21" s="66" t="s">
        <v>30</v>
      </c>
      <c r="B21" s="57"/>
      <c r="C21" s="58">
        <f>HZS</f>
        <v>0</v>
      </c>
      <c r="D21" s="9" t="str">
        <f>Rekapitulace!A29</f>
        <v>Kompletační činnost (IČD)</v>
      </c>
      <c r="E21" s="62"/>
      <c r="F21" s="63"/>
      <c r="G21" s="58">
        <f>Rekapitulace!I29</f>
        <v>0</v>
      </c>
    </row>
    <row r="22" spans="1:7" ht="15.75" customHeight="1">
      <c r="A22" s="67" t="s">
        <v>31</v>
      </c>
      <c r="B22" s="37"/>
      <c r="C22" s="58">
        <f>C19+C21</f>
        <v>0</v>
      </c>
      <c r="D22" s="9" t="s">
        <v>32</v>
      </c>
      <c r="E22" s="62"/>
      <c r="F22" s="63"/>
      <c r="G22" s="58">
        <f>G23-SUM(G15:G21)</f>
        <v>0</v>
      </c>
    </row>
    <row r="23" spans="1:7" ht="15.75" customHeight="1" thickBot="1">
      <c r="A23" s="68" t="s">
        <v>33</v>
      </c>
      <c r="B23" s="69"/>
      <c r="C23" s="70">
        <f>C22+G23</f>
        <v>0</v>
      </c>
      <c r="D23" s="71" t="s">
        <v>34</v>
      </c>
      <c r="E23" s="72"/>
      <c r="F23" s="73"/>
      <c r="G23" s="58">
        <f>VRN</f>
        <v>0</v>
      </c>
    </row>
    <row r="24" spans="1:7" ht="12.75">
      <c r="A24" s="74" t="s">
        <v>35</v>
      </c>
      <c r="B24" s="75"/>
      <c r="C24" s="76"/>
      <c r="D24" s="75" t="s">
        <v>36</v>
      </c>
      <c r="E24" s="75"/>
      <c r="F24" s="77" t="s">
        <v>37</v>
      </c>
      <c r="G24" s="78"/>
    </row>
    <row r="25" spans="1:7" ht="12.75">
      <c r="A25" s="67" t="s">
        <v>38</v>
      </c>
      <c r="B25" s="37"/>
      <c r="C25" s="79" t="s">
        <v>287</v>
      </c>
      <c r="D25" s="37" t="s">
        <v>38</v>
      </c>
      <c r="F25" s="80" t="s">
        <v>38</v>
      </c>
      <c r="G25" s="81"/>
    </row>
    <row r="26" spans="1:7" ht="37.5" customHeight="1">
      <c r="A26" s="67" t="s">
        <v>39</v>
      </c>
      <c r="B26" s="82"/>
      <c r="C26" s="79" t="s">
        <v>288</v>
      </c>
      <c r="D26" s="37" t="s">
        <v>39</v>
      </c>
      <c r="F26" s="80" t="s">
        <v>39</v>
      </c>
      <c r="G26" s="81"/>
    </row>
    <row r="27" spans="1:7" ht="12.75">
      <c r="A27" s="67"/>
      <c r="B27" s="83"/>
      <c r="C27" s="79"/>
      <c r="D27" s="37"/>
      <c r="F27" s="80"/>
      <c r="G27" s="81"/>
    </row>
    <row r="28" spans="1:7" ht="12.75">
      <c r="A28" s="67" t="s">
        <v>40</v>
      </c>
      <c r="B28" s="37"/>
      <c r="C28" s="79"/>
      <c r="D28" s="80" t="s">
        <v>41</v>
      </c>
      <c r="E28" s="79"/>
      <c r="F28" s="84" t="s">
        <v>41</v>
      </c>
      <c r="G28" s="81"/>
    </row>
    <row r="29" spans="1:7" ht="69" customHeight="1">
      <c r="A29" s="67"/>
      <c r="B29" s="37"/>
      <c r="C29" s="85"/>
      <c r="D29" s="86"/>
      <c r="E29" s="85"/>
      <c r="F29" s="37"/>
      <c r="G29" s="81"/>
    </row>
    <row r="30" spans="1:7" ht="12.75">
      <c r="A30" s="87" t="s">
        <v>42</v>
      </c>
      <c r="B30" s="88"/>
      <c r="C30" s="89">
        <v>20</v>
      </c>
      <c r="D30" s="88" t="s">
        <v>43</v>
      </c>
      <c r="E30" s="90"/>
      <c r="F30" s="91">
        <f>C23-F32</f>
        <v>0</v>
      </c>
      <c r="G30" s="92"/>
    </row>
    <row r="31" spans="1:7" ht="12.75">
      <c r="A31" s="87" t="s">
        <v>44</v>
      </c>
      <c r="B31" s="88"/>
      <c r="C31" s="89">
        <f>SazbaDPH1</f>
        <v>20</v>
      </c>
      <c r="D31" s="88" t="s">
        <v>45</v>
      </c>
      <c r="E31" s="90"/>
      <c r="F31" s="91">
        <f>ROUND(PRODUCT(F30,C31/100),0)</f>
        <v>0</v>
      </c>
      <c r="G31" s="92"/>
    </row>
    <row r="32" spans="1:7" ht="12.75">
      <c r="A32" s="87" t="s">
        <v>42</v>
      </c>
      <c r="B32" s="88"/>
      <c r="C32" s="89">
        <v>0</v>
      </c>
      <c r="D32" s="88" t="s">
        <v>45</v>
      </c>
      <c r="E32" s="90"/>
      <c r="F32" s="91">
        <v>0</v>
      </c>
      <c r="G32" s="92"/>
    </row>
    <row r="33" spans="1:7" ht="12.75">
      <c r="A33" s="87" t="s">
        <v>44</v>
      </c>
      <c r="B33" s="93"/>
      <c r="C33" s="94">
        <f>SazbaDPH2</f>
        <v>0</v>
      </c>
      <c r="D33" s="88" t="s">
        <v>45</v>
      </c>
      <c r="E33" s="63"/>
      <c r="F33" s="91">
        <f>ROUND(PRODUCT(F32,C33/100),0)</f>
        <v>0</v>
      </c>
      <c r="G33" s="92"/>
    </row>
    <row r="34" spans="1:7" s="100" customFormat="1" ht="19.5" customHeight="1" thickBot="1">
      <c r="A34" s="95" t="s">
        <v>46</v>
      </c>
      <c r="B34" s="96"/>
      <c r="C34" s="96"/>
      <c r="D34" s="96"/>
      <c r="E34" s="97"/>
      <c r="F34" s="98">
        <f>ROUND(SUM(F30:F33),0)</f>
        <v>0</v>
      </c>
      <c r="G34" s="99"/>
    </row>
    <row r="36" spans="1:8" ht="12.75">
      <c r="A36" s="101" t="s">
        <v>47</v>
      </c>
      <c r="B36" s="101"/>
      <c r="C36" s="101"/>
      <c r="D36" s="101"/>
      <c r="E36" s="101"/>
      <c r="F36" s="101"/>
      <c r="G36" s="101"/>
      <c r="H36" s="3" t="s">
        <v>5</v>
      </c>
    </row>
    <row r="37" spans="1:8" ht="14.25" customHeight="1">
      <c r="A37" s="101"/>
      <c r="B37" s="102"/>
      <c r="C37" s="102"/>
      <c r="D37" s="102"/>
      <c r="E37" s="102"/>
      <c r="F37" s="102"/>
      <c r="G37" s="102"/>
      <c r="H37" s="3" t="s">
        <v>5</v>
      </c>
    </row>
    <row r="38" spans="1:8" ht="12.75" customHeight="1">
      <c r="A38" s="103"/>
      <c r="B38" s="102"/>
      <c r="C38" s="102"/>
      <c r="D38" s="102"/>
      <c r="E38" s="102"/>
      <c r="F38" s="102"/>
      <c r="G38" s="102"/>
      <c r="H38" s="3" t="s">
        <v>5</v>
      </c>
    </row>
    <row r="39" spans="1:8" ht="12.75">
      <c r="A39" s="103"/>
      <c r="B39" s="102"/>
      <c r="C39" s="102"/>
      <c r="D39" s="102"/>
      <c r="E39" s="102"/>
      <c r="F39" s="102"/>
      <c r="G39" s="102"/>
      <c r="H39" s="3" t="s">
        <v>5</v>
      </c>
    </row>
    <row r="40" spans="1:8" ht="12.75">
      <c r="A40" s="103"/>
      <c r="B40" s="102"/>
      <c r="C40" s="102"/>
      <c r="D40" s="102"/>
      <c r="E40" s="102"/>
      <c r="F40" s="102"/>
      <c r="G40" s="102"/>
      <c r="H40" s="3" t="s">
        <v>5</v>
      </c>
    </row>
    <row r="41" spans="1:8" ht="12.75">
      <c r="A41" s="103"/>
      <c r="B41" s="102"/>
      <c r="C41" s="102"/>
      <c r="D41" s="102"/>
      <c r="E41" s="102"/>
      <c r="F41" s="102"/>
      <c r="G41" s="102"/>
      <c r="H41" s="3" t="s">
        <v>5</v>
      </c>
    </row>
    <row r="42" spans="1:8" ht="12.75">
      <c r="A42" s="103"/>
      <c r="B42" s="102"/>
      <c r="C42" s="102"/>
      <c r="D42" s="102"/>
      <c r="E42" s="102"/>
      <c r="F42" s="102"/>
      <c r="G42" s="102"/>
      <c r="H42" s="3" t="s">
        <v>5</v>
      </c>
    </row>
    <row r="43" spans="1:8" ht="12.75">
      <c r="A43" s="103"/>
      <c r="B43" s="102"/>
      <c r="C43" s="102"/>
      <c r="D43" s="102"/>
      <c r="E43" s="102"/>
      <c r="F43" s="102"/>
      <c r="G43" s="102"/>
      <c r="H43" s="3" t="s">
        <v>5</v>
      </c>
    </row>
    <row r="44" spans="1:8" ht="12.75">
      <c r="A44" s="103"/>
      <c r="B44" s="102"/>
      <c r="C44" s="102"/>
      <c r="D44" s="102"/>
      <c r="E44" s="102"/>
      <c r="F44" s="102"/>
      <c r="G44" s="102"/>
      <c r="H44" s="3" t="s">
        <v>5</v>
      </c>
    </row>
    <row r="45" spans="1:8" ht="0.75" customHeight="1">
      <c r="A45" s="103"/>
      <c r="B45" s="102"/>
      <c r="C45" s="102"/>
      <c r="D45" s="102"/>
      <c r="E45" s="102"/>
      <c r="F45" s="102"/>
      <c r="G45" s="102"/>
      <c r="H45" s="3" t="s">
        <v>5</v>
      </c>
    </row>
    <row r="46" spans="2:7" ht="12.75">
      <c r="B46" s="104"/>
      <c r="C46" s="104"/>
      <c r="D46" s="104"/>
      <c r="E46" s="104"/>
      <c r="F46" s="104"/>
      <c r="G46" s="104"/>
    </row>
    <row r="47" spans="2:7" ht="12.75">
      <c r="B47" s="104"/>
      <c r="C47" s="104"/>
      <c r="D47" s="104"/>
      <c r="E47" s="104"/>
      <c r="F47" s="104"/>
      <c r="G47" s="104"/>
    </row>
    <row r="48" spans="2:7" ht="12.75">
      <c r="B48" s="104"/>
      <c r="C48" s="104"/>
      <c r="D48" s="104"/>
      <c r="E48" s="104"/>
      <c r="F48" s="104"/>
      <c r="G48" s="104"/>
    </row>
    <row r="49" spans="2:7" ht="12.75">
      <c r="B49" s="104"/>
      <c r="C49" s="104"/>
      <c r="D49" s="104"/>
      <c r="E49" s="104"/>
      <c r="F49" s="104"/>
      <c r="G49" s="104"/>
    </row>
    <row r="50" spans="2:7" ht="12.75">
      <c r="B50" s="104"/>
      <c r="C50" s="104"/>
      <c r="D50" s="104"/>
      <c r="E50" s="104"/>
      <c r="F50" s="104"/>
      <c r="G50" s="104"/>
    </row>
    <row r="51" spans="2:7" ht="12.75">
      <c r="B51" s="104"/>
      <c r="C51" s="104"/>
      <c r="D51" s="104"/>
      <c r="E51" s="104"/>
      <c r="F51" s="104"/>
      <c r="G51" s="104"/>
    </row>
    <row r="52" spans="2:7" ht="12.75">
      <c r="B52" s="104"/>
      <c r="C52" s="104"/>
      <c r="D52" s="104"/>
      <c r="E52" s="104"/>
      <c r="F52" s="104"/>
      <c r="G52" s="104"/>
    </row>
    <row r="53" spans="2:7" ht="12.75">
      <c r="B53" s="104"/>
      <c r="C53" s="104"/>
      <c r="D53" s="104"/>
      <c r="E53" s="104"/>
      <c r="F53" s="104"/>
      <c r="G53" s="104"/>
    </row>
    <row r="54" spans="2:7" ht="12.75">
      <c r="B54" s="104"/>
      <c r="C54" s="104"/>
      <c r="D54" s="104"/>
      <c r="E54" s="104"/>
      <c r="F54" s="104"/>
      <c r="G54" s="104"/>
    </row>
    <row r="55" spans="2:7" ht="12.75">
      <c r="B55" s="104"/>
      <c r="C55" s="104"/>
      <c r="D55" s="104"/>
      <c r="E55" s="104"/>
      <c r="F55" s="104"/>
      <c r="G55" s="104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2"/>
  <sheetViews>
    <sheetView workbookViewId="0" topLeftCell="A1">
      <selection activeCell="C26" sqref="C26:D26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105" t="s">
        <v>48</v>
      </c>
      <c r="B1" s="106"/>
      <c r="C1" s="107" t="str">
        <f>CONCATENATE(cislostavby," ",nazevstavby)</f>
        <v>DSP DŮM SLUŽEB MYSLOČOVICE</v>
      </c>
      <c r="D1" s="108"/>
      <c r="E1" s="109"/>
      <c r="F1" s="108"/>
      <c r="G1" s="110" t="s">
        <v>49</v>
      </c>
      <c r="H1" s="111" t="s">
        <v>85</v>
      </c>
      <c r="I1" s="112"/>
    </row>
    <row r="2" spans="1:9" ht="13.5" thickBot="1">
      <c r="A2" s="113" t="s">
        <v>50</v>
      </c>
      <c r="B2" s="114"/>
      <c r="C2" s="115" t="str">
        <f>CONCATENATE(cisloobjektu," ",nazevobjektu)</f>
        <v>Dotace Dům služeb - zateplení</v>
      </c>
      <c r="D2" s="116"/>
      <c r="E2" s="117"/>
      <c r="F2" s="116"/>
      <c r="G2" s="118" t="s">
        <v>86</v>
      </c>
      <c r="H2" s="119"/>
      <c r="I2" s="120"/>
    </row>
    <row r="3" ht="13.5" thickTop="1">
      <c r="F3" s="37"/>
    </row>
    <row r="4" spans="1:9" ht="19.5" customHeight="1">
      <c r="A4" s="121" t="s">
        <v>51</v>
      </c>
      <c r="B4" s="122"/>
      <c r="C4" s="122"/>
      <c r="D4" s="122"/>
      <c r="E4" s="123"/>
      <c r="F4" s="122"/>
      <c r="G4" s="122"/>
      <c r="H4" s="122"/>
      <c r="I4" s="122"/>
    </row>
    <row r="5" ht="13.5" thickBot="1"/>
    <row r="6" spans="1:9" s="37" customFormat="1" ht="13.5" thickBot="1">
      <c r="A6" s="124"/>
      <c r="B6" s="125" t="s">
        <v>52</v>
      </c>
      <c r="C6" s="125"/>
      <c r="D6" s="126"/>
      <c r="E6" s="127" t="s">
        <v>53</v>
      </c>
      <c r="F6" s="128" t="s">
        <v>54</v>
      </c>
      <c r="G6" s="128" t="s">
        <v>55</v>
      </c>
      <c r="H6" s="128" t="s">
        <v>56</v>
      </c>
      <c r="I6" s="129" t="s">
        <v>30</v>
      </c>
    </row>
    <row r="7" spans="1:9" s="37" customFormat="1" ht="12.75">
      <c r="A7" s="230" t="str">
        <f>Položky!B7</f>
        <v>62</v>
      </c>
      <c r="B7" s="130" t="str">
        <f>Položky!C7</f>
        <v>Úpravy povrchů vnější</v>
      </c>
      <c r="D7" s="131"/>
      <c r="E7" s="231">
        <f>Položky!BC49</f>
        <v>0</v>
      </c>
      <c r="F7" s="232">
        <f>Položky!BD49</f>
        <v>0</v>
      </c>
      <c r="G7" s="232">
        <f>Položky!BE49</f>
        <v>0</v>
      </c>
      <c r="H7" s="232">
        <f>Položky!BF49</f>
        <v>0</v>
      </c>
      <c r="I7" s="233">
        <f>Položky!BG49</f>
        <v>0</v>
      </c>
    </row>
    <row r="8" spans="1:9" s="37" customFormat="1" ht="12.75">
      <c r="A8" s="230" t="str">
        <f>Položky!B50</f>
        <v>63</v>
      </c>
      <c r="B8" s="130" t="str">
        <f>Položky!C50</f>
        <v>Podlahy a podlahové konstrukce</v>
      </c>
      <c r="D8" s="131"/>
      <c r="E8" s="231">
        <f>Položky!BC59</f>
        <v>0</v>
      </c>
      <c r="F8" s="232">
        <f>Položky!BD59</f>
        <v>0</v>
      </c>
      <c r="G8" s="232">
        <f>Položky!BE59</f>
        <v>0</v>
      </c>
      <c r="H8" s="232">
        <f>Položky!BF59</f>
        <v>0</v>
      </c>
      <c r="I8" s="233">
        <f>Položky!BG59</f>
        <v>0</v>
      </c>
    </row>
    <row r="9" spans="1:9" s="37" customFormat="1" ht="12.75">
      <c r="A9" s="230" t="str">
        <f>Položky!B60</f>
        <v>94</v>
      </c>
      <c r="B9" s="130" t="str">
        <f>Položky!C60</f>
        <v>Lešení a stavební výtahy</v>
      </c>
      <c r="D9" s="131"/>
      <c r="E9" s="231">
        <f>Položky!BC81</f>
        <v>0</v>
      </c>
      <c r="F9" s="232">
        <f>Položky!BD81</f>
        <v>0</v>
      </c>
      <c r="G9" s="232">
        <f>Položky!BE81</f>
        <v>0</v>
      </c>
      <c r="H9" s="232">
        <f>Položky!BF81</f>
        <v>0</v>
      </c>
      <c r="I9" s="233">
        <f>Položky!BG81</f>
        <v>0</v>
      </c>
    </row>
    <row r="10" spans="1:9" s="37" customFormat="1" ht="12.75">
      <c r="A10" s="230" t="str">
        <f>Položky!B82</f>
        <v>96</v>
      </c>
      <c r="B10" s="130" t="str">
        <f>Položky!C82</f>
        <v>Bourání konstrukcí</v>
      </c>
      <c r="D10" s="131"/>
      <c r="E10" s="231">
        <f>Položky!BC117</f>
        <v>0</v>
      </c>
      <c r="F10" s="232">
        <f>Položky!BD117</f>
        <v>0</v>
      </c>
      <c r="G10" s="232">
        <f>Položky!BE117</f>
        <v>0</v>
      </c>
      <c r="H10" s="232">
        <f>Položky!BF117</f>
        <v>0</v>
      </c>
      <c r="I10" s="233">
        <f>Položky!BG117</f>
        <v>0</v>
      </c>
    </row>
    <row r="11" spans="1:9" s="37" customFormat="1" ht="12.75">
      <c r="A11" s="230" t="str">
        <f>Položky!B118</f>
        <v>99</v>
      </c>
      <c r="B11" s="130" t="str">
        <f>Položky!C118</f>
        <v>Staveništní přesun hmot</v>
      </c>
      <c r="D11" s="131"/>
      <c r="E11" s="231">
        <f>Položky!BC120</f>
        <v>0</v>
      </c>
      <c r="F11" s="232">
        <f>Položky!BD120</f>
        <v>0</v>
      </c>
      <c r="G11" s="232">
        <f>Položky!BE120</f>
        <v>0</v>
      </c>
      <c r="H11" s="232">
        <f>Položky!BF120</f>
        <v>0</v>
      </c>
      <c r="I11" s="233">
        <f>Položky!BG120</f>
        <v>0</v>
      </c>
    </row>
    <row r="12" spans="1:9" s="37" customFormat="1" ht="12.75">
      <c r="A12" s="230" t="str">
        <f>Položky!B121</f>
        <v>712</v>
      </c>
      <c r="B12" s="130" t="str">
        <f>Položky!C121</f>
        <v>Živičné krytiny</v>
      </c>
      <c r="D12" s="131"/>
      <c r="E12" s="231">
        <f>Položky!BC127</f>
        <v>0</v>
      </c>
      <c r="F12" s="232">
        <f>Položky!BD127</f>
        <v>0</v>
      </c>
      <c r="G12" s="232">
        <f>Položky!BE127</f>
        <v>0</v>
      </c>
      <c r="H12" s="232">
        <f>Položky!BF127</f>
        <v>0</v>
      </c>
      <c r="I12" s="233">
        <f>Položky!BG127</f>
        <v>0</v>
      </c>
    </row>
    <row r="13" spans="1:9" s="37" customFormat="1" ht="12.75">
      <c r="A13" s="230" t="str">
        <f>Položky!B128</f>
        <v>713</v>
      </c>
      <c r="B13" s="130" t="str">
        <f>Položky!C128</f>
        <v>Izolace tepelné</v>
      </c>
      <c r="D13" s="131"/>
      <c r="E13" s="231">
        <f>Položky!BC137</f>
        <v>0</v>
      </c>
      <c r="F13" s="232">
        <f>Položky!BD137</f>
        <v>0</v>
      </c>
      <c r="G13" s="232">
        <f>Položky!BE137</f>
        <v>0</v>
      </c>
      <c r="H13" s="232">
        <f>Položky!BF137</f>
        <v>0</v>
      </c>
      <c r="I13" s="233">
        <f>Položky!BG137</f>
        <v>0</v>
      </c>
    </row>
    <row r="14" spans="1:9" s="37" customFormat="1" ht="12.75">
      <c r="A14" s="230" t="str">
        <f>Položky!B138</f>
        <v>762</v>
      </c>
      <c r="B14" s="130" t="str">
        <f>Položky!C138</f>
        <v>Konstrukce tesařské</v>
      </c>
      <c r="D14" s="131"/>
      <c r="E14" s="231">
        <f>Položky!BC146</f>
        <v>0</v>
      </c>
      <c r="F14" s="232">
        <f>Položky!BD146</f>
        <v>0</v>
      </c>
      <c r="G14" s="232">
        <f>Položky!BE146</f>
        <v>0</v>
      </c>
      <c r="H14" s="232">
        <f>Položky!BF146</f>
        <v>0</v>
      </c>
      <c r="I14" s="233">
        <f>Položky!BG146</f>
        <v>0</v>
      </c>
    </row>
    <row r="15" spans="1:9" s="37" customFormat="1" ht="12.75">
      <c r="A15" s="230" t="str">
        <f>Položky!B147</f>
        <v>764</v>
      </c>
      <c r="B15" s="130" t="str">
        <f>Položky!C147</f>
        <v>Konstrukce klempířské</v>
      </c>
      <c r="D15" s="131"/>
      <c r="E15" s="231">
        <f>Položky!BC158</f>
        <v>0</v>
      </c>
      <c r="F15" s="232">
        <f>Položky!BD158</f>
        <v>0</v>
      </c>
      <c r="G15" s="232">
        <f>Položky!BE158</f>
        <v>0</v>
      </c>
      <c r="H15" s="232">
        <f>Položky!BF158</f>
        <v>0</v>
      </c>
      <c r="I15" s="233">
        <f>Položky!BG158</f>
        <v>0</v>
      </c>
    </row>
    <row r="16" spans="1:9" s="37" customFormat="1" ht="12.75">
      <c r="A16" s="230" t="str">
        <f>Položky!B159</f>
        <v>767</v>
      </c>
      <c r="B16" s="130" t="str">
        <f>Položky!C159</f>
        <v>Konstrukce zámečnické</v>
      </c>
      <c r="D16" s="131"/>
      <c r="E16" s="231">
        <f>Položky!BC174</f>
        <v>0</v>
      </c>
      <c r="F16" s="232">
        <f>Položky!BD174</f>
        <v>0</v>
      </c>
      <c r="G16" s="232">
        <f>Položky!BE174</f>
        <v>0</v>
      </c>
      <c r="H16" s="232">
        <f>Položky!BF174</f>
        <v>0</v>
      </c>
      <c r="I16" s="233">
        <f>Položky!BG174</f>
        <v>0</v>
      </c>
    </row>
    <row r="17" spans="1:9" s="37" customFormat="1" ht="13.5" thickBot="1">
      <c r="A17" s="230" t="str">
        <f>Položky!B175</f>
        <v>783</v>
      </c>
      <c r="B17" s="130" t="str">
        <f>Položky!C175</f>
        <v>Nátěry</v>
      </c>
      <c r="D17" s="131"/>
      <c r="E17" s="231">
        <f>Položky!BC182</f>
        <v>0</v>
      </c>
      <c r="F17" s="232">
        <f>Položky!BD182</f>
        <v>0</v>
      </c>
      <c r="G17" s="232">
        <f>Položky!BE182</f>
        <v>0</v>
      </c>
      <c r="H17" s="232">
        <f>Položky!BF182</f>
        <v>0</v>
      </c>
      <c r="I17" s="233">
        <f>Položky!BG182</f>
        <v>0</v>
      </c>
    </row>
    <row r="18" spans="1:9" s="138" customFormat="1" ht="13.5" thickBot="1">
      <c r="A18" s="132"/>
      <c r="B18" s="133" t="s">
        <v>57</v>
      </c>
      <c r="C18" s="133"/>
      <c r="D18" s="134"/>
      <c r="E18" s="135">
        <f>SUM(E7:E17)</f>
        <v>0</v>
      </c>
      <c r="F18" s="136">
        <f>SUM(F7:F17)</f>
        <v>0</v>
      </c>
      <c r="G18" s="136">
        <f>SUM(G7:G17)</f>
        <v>0</v>
      </c>
      <c r="H18" s="136">
        <f>SUM(H7:H17)</f>
        <v>0</v>
      </c>
      <c r="I18" s="137">
        <f>SUM(I7:I17)</f>
        <v>0</v>
      </c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57" ht="19.5" customHeight="1">
      <c r="A20" s="122" t="s">
        <v>58</v>
      </c>
      <c r="B20" s="122"/>
      <c r="C20" s="122"/>
      <c r="D20" s="122"/>
      <c r="E20" s="122"/>
      <c r="F20" s="122"/>
      <c r="G20" s="139"/>
      <c r="H20" s="122"/>
      <c r="I20" s="122"/>
      <c r="BA20" s="42"/>
      <c r="BB20" s="42"/>
      <c r="BC20" s="42"/>
      <c r="BD20" s="42"/>
      <c r="BE20" s="42"/>
    </row>
    <row r="21" ht="13.5" thickBot="1"/>
    <row r="22" spans="1:9" ht="12.75">
      <c r="A22" s="74" t="s">
        <v>59</v>
      </c>
      <c r="B22" s="75"/>
      <c r="C22" s="75"/>
      <c r="D22" s="140"/>
      <c r="E22" s="141" t="s">
        <v>60</v>
      </c>
      <c r="F22" s="142" t="s">
        <v>61</v>
      </c>
      <c r="G22" s="143" t="s">
        <v>62</v>
      </c>
      <c r="H22" s="144"/>
      <c r="I22" s="145" t="s">
        <v>60</v>
      </c>
    </row>
    <row r="23" spans="1:53" ht="12.75">
      <c r="A23" s="66" t="s">
        <v>276</v>
      </c>
      <c r="B23" s="57"/>
      <c r="C23" s="57"/>
      <c r="D23" s="146"/>
      <c r="E23" s="147"/>
      <c r="F23" s="148"/>
      <c r="G23" s="149">
        <f>CHOOSE(BA23+1,HSV+PSV,HSV+PSV+Mont,HSV+PSV+Dodavka+Mont,HSV,PSV,Mont,Dodavka,Mont+Dodavka,0)</f>
        <v>0</v>
      </c>
      <c r="H23" s="150"/>
      <c r="I23" s="151">
        <f>E23+F23*G23/100</f>
        <v>0</v>
      </c>
      <c r="BA23" s="3">
        <v>0</v>
      </c>
    </row>
    <row r="24" spans="1:53" ht="12.75">
      <c r="A24" s="66" t="s">
        <v>277</v>
      </c>
      <c r="B24" s="57"/>
      <c r="C24" s="57"/>
      <c r="D24" s="146"/>
      <c r="E24" s="147"/>
      <c r="F24" s="148"/>
      <c r="G24" s="149">
        <f>CHOOSE(BA24+1,HSV+PSV,HSV+PSV+Mont,HSV+PSV+Dodavka+Mont,HSV,PSV,Mont,Dodavka,Mont+Dodavka,0)</f>
        <v>0</v>
      </c>
      <c r="H24" s="150"/>
      <c r="I24" s="151">
        <f>E24+F24*G24/100</f>
        <v>0</v>
      </c>
      <c r="BA24" s="3">
        <v>0</v>
      </c>
    </row>
    <row r="25" spans="1:53" ht="12.75">
      <c r="A25" s="66" t="s">
        <v>278</v>
      </c>
      <c r="B25" s="57"/>
      <c r="C25" s="57"/>
      <c r="D25" s="146"/>
      <c r="E25" s="147"/>
      <c r="F25" s="148"/>
      <c r="G25" s="149">
        <f>CHOOSE(BA25+1,HSV+PSV,HSV+PSV+Mont,HSV+PSV+Dodavka+Mont,HSV,PSV,Mont,Dodavka,Mont+Dodavka,0)</f>
        <v>0</v>
      </c>
      <c r="H25" s="150"/>
      <c r="I25" s="151">
        <f>E25+F25*G25/100</f>
        <v>0</v>
      </c>
      <c r="BA25" s="3">
        <v>0</v>
      </c>
    </row>
    <row r="26" spans="1:53" ht="12.75">
      <c r="A26" s="66" t="s">
        <v>279</v>
      </c>
      <c r="B26" s="57"/>
      <c r="C26" s="57"/>
      <c r="D26" s="146"/>
      <c r="E26" s="147"/>
      <c r="F26" s="148"/>
      <c r="G26" s="149">
        <f>CHOOSE(BA26+1,HSV+PSV,HSV+PSV+Mont,HSV+PSV+Dodavka+Mont,HSV,PSV,Mont,Dodavka,Mont+Dodavka,0)</f>
        <v>0</v>
      </c>
      <c r="H26" s="150"/>
      <c r="I26" s="151">
        <f>E26+F26*G26/100</f>
        <v>0</v>
      </c>
      <c r="BA26" s="3">
        <v>0</v>
      </c>
    </row>
    <row r="27" spans="1:53" ht="12.75">
      <c r="A27" s="66" t="s">
        <v>280</v>
      </c>
      <c r="B27" s="57"/>
      <c r="C27" s="57"/>
      <c r="D27" s="146"/>
      <c r="E27" s="147"/>
      <c r="F27" s="148"/>
      <c r="G27" s="149">
        <f>CHOOSE(BA27+1,HSV+PSV,HSV+PSV+Mont,HSV+PSV+Dodavka+Mont,HSV,PSV,Mont,Dodavka,Mont+Dodavka,0)</f>
        <v>0</v>
      </c>
      <c r="H27" s="150"/>
      <c r="I27" s="151">
        <f>E27+F27*G27/100</f>
        <v>0</v>
      </c>
      <c r="BA27" s="3">
        <v>2</v>
      </c>
    </row>
    <row r="28" spans="1:53" ht="12.75">
      <c r="A28" s="66" t="s">
        <v>281</v>
      </c>
      <c r="B28" s="57"/>
      <c r="C28" s="57"/>
      <c r="D28" s="146"/>
      <c r="E28" s="147"/>
      <c r="F28" s="148"/>
      <c r="G28" s="149">
        <f>CHOOSE(BA28+1,HSV+PSV,HSV+PSV+Mont,HSV+PSV+Dodavka+Mont,HSV,PSV,Mont,Dodavka,Mont+Dodavka,0)</f>
        <v>0</v>
      </c>
      <c r="H28" s="150"/>
      <c r="I28" s="151">
        <f>E28+F28*G28/100</f>
        <v>0</v>
      </c>
      <c r="BA28" s="3">
        <v>1</v>
      </c>
    </row>
    <row r="29" spans="1:53" ht="12.75">
      <c r="A29" s="66" t="s">
        <v>282</v>
      </c>
      <c r="B29" s="57"/>
      <c r="C29" s="57"/>
      <c r="D29" s="146"/>
      <c r="E29" s="147"/>
      <c r="F29" s="148"/>
      <c r="G29" s="149">
        <f>CHOOSE(BA29+1,HSV+PSV,HSV+PSV+Mont,HSV+PSV+Dodavka+Mont,HSV,PSV,Mont,Dodavka,Mont+Dodavka,0)</f>
        <v>0</v>
      </c>
      <c r="H29" s="150"/>
      <c r="I29" s="151">
        <f>E29+F29*G29/100</f>
        <v>0</v>
      </c>
      <c r="BA29" s="3">
        <v>2</v>
      </c>
    </row>
    <row r="30" spans="1:53" ht="12.75">
      <c r="A30" s="66" t="s">
        <v>283</v>
      </c>
      <c r="B30" s="57"/>
      <c r="C30" s="57"/>
      <c r="D30" s="146"/>
      <c r="E30" s="147"/>
      <c r="F30" s="148"/>
      <c r="G30" s="149">
        <f>CHOOSE(BA30+1,HSV+PSV,HSV+PSV+Mont,HSV+PSV+Dodavka+Mont,HSV,PSV,Mont,Dodavka,Mont+Dodavka,0)</f>
        <v>0</v>
      </c>
      <c r="H30" s="150"/>
      <c r="I30" s="151">
        <f>E30+F30*G30/100</f>
        <v>0</v>
      </c>
      <c r="BA30" s="3">
        <v>2</v>
      </c>
    </row>
    <row r="31" spans="1:9" ht="13.5" thickBot="1">
      <c r="A31" s="152"/>
      <c r="B31" s="153" t="s">
        <v>63</v>
      </c>
      <c r="C31" s="154"/>
      <c r="D31" s="155"/>
      <c r="E31" s="156"/>
      <c r="F31" s="157"/>
      <c r="G31" s="157"/>
      <c r="H31" s="158">
        <f>SUM(I23:I30)</f>
        <v>0</v>
      </c>
      <c r="I31" s="159"/>
    </row>
    <row r="33" spans="2:9" ht="12.75">
      <c r="B33" s="138"/>
      <c r="F33" s="160"/>
      <c r="G33" s="161"/>
      <c r="H33" s="161"/>
      <c r="I33" s="162"/>
    </row>
    <row r="34" spans="6:9" ht="12.75">
      <c r="F34" s="160"/>
      <c r="G34" s="161"/>
      <c r="H34" s="161"/>
      <c r="I34" s="162"/>
    </row>
    <row r="35" spans="6:9" ht="12.75">
      <c r="F35" s="160"/>
      <c r="G35" s="161"/>
      <c r="H35" s="161"/>
      <c r="I35" s="162"/>
    </row>
    <row r="36" spans="6:9" ht="12.75">
      <c r="F36" s="160"/>
      <c r="G36" s="161"/>
      <c r="H36" s="161"/>
      <c r="I36" s="162"/>
    </row>
    <row r="37" spans="6:9" ht="12.75">
      <c r="F37" s="160"/>
      <c r="G37" s="161"/>
      <c r="H37" s="161"/>
      <c r="I37" s="162"/>
    </row>
    <row r="38" spans="6:9" ht="12.75">
      <c r="F38" s="160"/>
      <c r="G38" s="161"/>
      <c r="H38" s="161"/>
      <c r="I38" s="162"/>
    </row>
    <row r="39" spans="6:9" ht="12.75">
      <c r="F39" s="160"/>
      <c r="G39" s="161"/>
      <c r="H39" s="161"/>
      <c r="I39" s="162"/>
    </row>
    <row r="40" spans="6:9" ht="12.75">
      <c r="F40" s="160"/>
      <c r="G40" s="161"/>
      <c r="H40" s="161"/>
      <c r="I40" s="162"/>
    </row>
    <row r="41" spans="6:9" ht="12.75">
      <c r="F41" s="160"/>
      <c r="G41" s="161"/>
      <c r="H41" s="161"/>
      <c r="I41" s="162"/>
    </row>
    <row r="42" spans="6:9" ht="12.75">
      <c r="F42" s="160"/>
      <c r="G42" s="161"/>
      <c r="H42" s="161"/>
      <c r="I42" s="162"/>
    </row>
    <row r="43" spans="6:9" ht="12.75">
      <c r="F43" s="160"/>
      <c r="G43" s="161"/>
      <c r="H43" s="161"/>
      <c r="I43" s="162"/>
    </row>
    <row r="44" spans="6:9" ht="12.75">
      <c r="F44" s="160"/>
      <c r="G44" s="161"/>
      <c r="H44" s="161"/>
      <c r="I44" s="162"/>
    </row>
    <row r="45" spans="6:9" ht="12.75">
      <c r="F45" s="160"/>
      <c r="G45" s="161"/>
      <c r="H45" s="161"/>
      <c r="I45" s="162"/>
    </row>
    <row r="46" spans="6:9" ht="12.75">
      <c r="F46" s="160"/>
      <c r="G46" s="161"/>
      <c r="H46" s="161"/>
      <c r="I46" s="162"/>
    </row>
    <row r="47" spans="6:9" ht="12.75">
      <c r="F47" s="160"/>
      <c r="G47" s="161"/>
      <c r="H47" s="161"/>
      <c r="I47" s="162"/>
    </row>
    <row r="48" spans="6:9" ht="12.75">
      <c r="F48" s="160"/>
      <c r="G48" s="161"/>
      <c r="H48" s="161"/>
      <c r="I48" s="162"/>
    </row>
    <row r="49" spans="6:9" ht="12.75">
      <c r="F49" s="160"/>
      <c r="G49" s="161"/>
      <c r="H49" s="161"/>
      <c r="I49" s="162"/>
    </row>
    <row r="50" spans="6:9" ht="12.75">
      <c r="F50" s="160"/>
      <c r="G50" s="161"/>
      <c r="H50" s="161"/>
      <c r="I50" s="162"/>
    </row>
    <row r="51" spans="6:9" ht="12.75">
      <c r="F51" s="160"/>
      <c r="G51" s="161"/>
      <c r="H51" s="161"/>
      <c r="I51" s="162"/>
    </row>
    <row r="52" spans="6:9" ht="12.75">
      <c r="F52" s="160"/>
      <c r="G52" s="161"/>
      <c r="H52" s="161"/>
      <c r="I52" s="162"/>
    </row>
    <row r="53" spans="6:9" ht="12.75">
      <c r="F53" s="160"/>
      <c r="G53" s="161"/>
      <c r="H53" s="161"/>
      <c r="I53" s="162"/>
    </row>
    <row r="54" spans="6:9" ht="12.75">
      <c r="F54" s="160"/>
      <c r="G54" s="161"/>
      <c r="H54" s="161"/>
      <c r="I54" s="162"/>
    </row>
    <row r="55" spans="6:9" ht="12.75">
      <c r="F55" s="160"/>
      <c r="G55" s="161"/>
      <c r="H55" s="161"/>
      <c r="I55" s="162"/>
    </row>
    <row r="56" spans="6:9" ht="12.75">
      <c r="F56" s="160"/>
      <c r="G56" s="161"/>
      <c r="H56" s="161"/>
      <c r="I56" s="162"/>
    </row>
    <row r="57" spans="6:9" ht="12.75">
      <c r="F57" s="160"/>
      <c r="G57" s="161"/>
      <c r="H57" s="161"/>
      <c r="I57" s="162"/>
    </row>
    <row r="58" spans="6:9" ht="12.75">
      <c r="F58" s="160"/>
      <c r="G58" s="161"/>
      <c r="H58" s="161"/>
      <c r="I58" s="162"/>
    </row>
    <row r="59" spans="6:9" ht="12.75">
      <c r="F59" s="160"/>
      <c r="G59" s="161"/>
      <c r="H59" s="161"/>
      <c r="I59" s="162"/>
    </row>
    <row r="60" spans="6:9" ht="12.75">
      <c r="F60" s="160"/>
      <c r="G60" s="161"/>
      <c r="H60" s="161"/>
      <c r="I60" s="162"/>
    </row>
    <row r="61" spans="6:9" ht="12.75">
      <c r="F61" s="160"/>
      <c r="G61" s="161"/>
      <c r="H61" s="161"/>
      <c r="I61" s="162"/>
    </row>
    <row r="62" spans="6:9" ht="12.75">
      <c r="F62" s="160"/>
      <c r="G62" s="161"/>
      <c r="H62" s="161"/>
      <c r="I62" s="162"/>
    </row>
    <row r="63" spans="6:9" ht="12.75">
      <c r="F63" s="160"/>
      <c r="G63" s="161"/>
      <c r="H63" s="161"/>
      <c r="I63" s="162"/>
    </row>
    <row r="64" spans="6:9" ht="12.75">
      <c r="F64" s="160"/>
      <c r="G64" s="161"/>
      <c r="H64" s="161"/>
      <c r="I64" s="162"/>
    </row>
    <row r="65" spans="6:9" ht="12.75">
      <c r="F65" s="160"/>
      <c r="G65" s="161"/>
      <c r="H65" s="161"/>
      <c r="I65" s="162"/>
    </row>
    <row r="66" spans="6:9" ht="12.75">
      <c r="F66" s="160"/>
      <c r="G66" s="161"/>
      <c r="H66" s="161"/>
      <c r="I66" s="162"/>
    </row>
    <row r="67" spans="6:9" ht="12.75">
      <c r="F67" s="160"/>
      <c r="G67" s="161"/>
      <c r="H67" s="161"/>
      <c r="I67" s="162"/>
    </row>
    <row r="68" spans="6:9" ht="12.75">
      <c r="F68" s="160"/>
      <c r="G68" s="161"/>
      <c r="H68" s="161"/>
      <c r="I68" s="162"/>
    </row>
    <row r="69" spans="6:9" ht="12.75">
      <c r="F69" s="160"/>
      <c r="G69" s="161"/>
      <c r="H69" s="161"/>
      <c r="I69" s="162"/>
    </row>
    <row r="70" spans="6:9" ht="12.75">
      <c r="F70" s="160"/>
      <c r="G70" s="161"/>
      <c r="H70" s="161"/>
      <c r="I70" s="162"/>
    </row>
    <row r="71" spans="6:9" ht="12.75">
      <c r="F71" s="160"/>
      <c r="G71" s="161"/>
      <c r="H71" s="161"/>
      <c r="I71" s="162"/>
    </row>
    <row r="72" spans="6:9" ht="12.75">
      <c r="F72" s="160"/>
      <c r="G72" s="161"/>
      <c r="H72" s="161"/>
      <c r="I72" s="162"/>
    </row>
    <row r="73" spans="6:9" ht="12.75">
      <c r="F73" s="160"/>
      <c r="G73" s="161"/>
      <c r="H73" s="161"/>
      <c r="I73" s="162"/>
    </row>
    <row r="74" spans="6:9" ht="12.75">
      <c r="F74" s="160"/>
      <c r="G74" s="161"/>
      <c r="H74" s="161"/>
      <c r="I74" s="162"/>
    </row>
    <row r="75" spans="6:9" ht="12.75">
      <c r="F75" s="160"/>
      <c r="G75" s="161"/>
      <c r="H75" s="161"/>
      <c r="I75" s="162"/>
    </row>
    <row r="76" spans="6:9" ht="12.75">
      <c r="F76" s="160"/>
      <c r="G76" s="161"/>
      <c r="H76" s="161"/>
      <c r="I76" s="162"/>
    </row>
    <row r="77" spans="6:9" ht="12.75">
      <c r="F77" s="160"/>
      <c r="G77" s="161"/>
      <c r="H77" s="161"/>
      <c r="I77" s="162"/>
    </row>
    <row r="78" spans="6:9" ht="12.75">
      <c r="F78" s="160"/>
      <c r="G78" s="161"/>
      <c r="H78" s="161"/>
      <c r="I78" s="162"/>
    </row>
    <row r="79" spans="6:9" ht="12.75">
      <c r="F79" s="160"/>
      <c r="G79" s="161"/>
      <c r="H79" s="161"/>
      <c r="I79" s="162"/>
    </row>
    <row r="80" spans="6:9" ht="12.75">
      <c r="F80" s="160"/>
      <c r="G80" s="161"/>
      <c r="H80" s="161"/>
      <c r="I80" s="162"/>
    </row>
    <row r="81" spans="6:9" ht="12.75">
      <c r="F81" s="160"/>
      <c r="G81" s="161"/>
      <c r="H81" s="161"/>
      <c r="I81" s="162"/>
    </row>
    <row r="82" spans="6:9" ht="12.75">
      <c r="F82" s="160"/>
      <c r="G82" s="161"/>
      <c r="H82" s="161"/>
      <c r="I82" s="162"/>
    </row>
  </sheetData>
  <sheetProtection/>
  <mergeCells count="4">
    <mergeCell ref="H31:I31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255"/>
  <sheetViews>
    <sheetView showGridLines="0" showZeros="0" workbookViewId="0" topLeftCell="A1">
      <selection activeCell="C26" sqref="C26:D26"/>
    </sheetView>
  </sheetViews>
  <sheetFormatPr defaultColWidth="9.00390625" defaultRowHeight="12.75"/>
  <cols>
    <col min="1" max="1" width="4.375" style="164" customWidth="1"/>
    <col min="2" max="2" width="11.625" style="164" customWidth="1"/>
    <col min="3" max="3" width="40.375" style="164" customWidth="1"/>
    <col min="4" max="4" width="5.625" style="164" customWidth="1"/>
    <col min="5" max="5" width="8.625" style="176" customWidth="1"/>
    <col min="6" max="6" width="9.875" style="164" customWidth="1"/>
    <col min="7" max="7" width="13.875" style="164" customWidth="1"/>
    <col min="8" max="9" width="11.125" style="164" customWidth="1"/>
    <col min="10" max="10" width="10.25390625" style="164" customWidth="1"/>
    <col min="11" max="11" width="10.75390625" style="164" customWidth="1"/>
    <col min="12" max="12" width="75.375" style="164" customWidth="1"/>
    <col min="13" max="13" width="45.25390625" style="164" customWidth="1"/>
    <col min="14" max="14" width="75.375" style="164" customWidth="1"/>
    <col min="15" max="15" width="45.25390625" style="164" customWidth="1"/>
    <col min="16" max="16384" width="9.125" style="164" customWidth="1"/>
  </cols>
  <sheetData>
    <row r="1" spans="1:7" ht="15.75">
      <c r="A1" s="163" t="s">
        <v>80</v>
      </c>
      <c r="B1" s="163"/>
      <c r="C1" s="163"/>
      <c r="D1" s="163"/>
      <c r="E1" s="163"/>
      <c r="F1" s="163"/>
      <c r="G1" s="163"/>
    </row>
    <row r="2" spans="2:7" ht="14.25" customHeight="1" thickBot="1">
      <c r="B2" s="165"/>
      <c r="C2" s="166"/>
      <c r="D2" s="166"/>
      <c r="E2" s="167"/>
      <c r="F2" s="166"/>
      <c r="G2" s="166"/>
    </row>
    <row r="3" spans="1:7" ht="13.5" thickTop="1">
      <c r="A3" s="105" t="s">
        <v>48</v>
      </c>
      <c r="B3" s="106"/>
      <c r="C3" s="107" t="str">
        <f>CONCATENATE(cislostavby," ",nazevstavby)</f>
        <v>DSP DŮM SLUŽEB MYSLOČOVICE</v>
      </c>
      <c r="D3" s="108"/>
      <c r="E3" s="168" t="s">
        <v>64</v>
      </c>
      <c r="F3" s="169" t="str">
        <f>Rekapitulace!H1</f>
        <v>REVIZE 00</v>
      </c>
      <c r="G3" s="170"/>
    </row>
    <row r="4" spans="1:7" ht="13.5" thickBot="1">
      <c r="A4" s="171" t="s">
        <v>50</v>
      </c>
      <c r="B4" s="114"/>
      <c r="C4" s="115" t="str">
        <f>CONCATENATE(cisloobjektu," ",nazevobjektu)</f>
        <v>Dotace Dům služeb - zateplení</v>
      </c>
      <c r="D4" s="116"/>
      <c r="E4" s="172" t="str">
        <f>Rekapitulace!G2</f>
        <v>Stavební část</v>
      </c>
      <c r="F4" s="173"/>
      <c r="G4" s="174"/>
    </row>
    <row r="5" spans="1:7" ht="13.5" thickTop="1">
      <c r="A5" s="175"/>
      <c r="G5" s="177"/>
    </row>
    <row r="6" spans="1:11" ht="22.5">
      <c r="A6" s="178" t="s">
        <v>65</v>
      </c>
      <c r="B6" s="179" t="s">
        <v>66</v>
      </c>
      <c r="C6" s="179" t="s">
        <v>67</v>
      </c>
      <c r="D6" s="179" t="s">
        <v>68</v>
      </c>
      <c r="E6" s="180" t="s">
        <v>69</v>
      </c>
      <c r="F6" s="179" t="s">
        <v>70</v>
      </c>
      <c r="G6" s="181" t="s">
        <v>71</v>
      </c>
      <c r="H6" s="182" t="s">
        <v>72</v>
      </c>
      <c r="I6" s="182" t="s">
        <v>73</v>
      </c>
      <c r="J6" s="182" t="s">
        <v>74</v>
      </c>
      <c r="K6" s="182" t="s">
        <v>75</v>
      </c>
    </row>
    <row r="7" spans="1:17" ht="12.75">
      <c r="A7" s="183" t="s">
        <v>76</v>
      </c>
      <c r="B7" s="184" t="s">
        <v>87</v>
      </c>
      <c r="C7" s="185" t="s">
        <v>88</v>
      </c>
      <c r="D7" s="186"/>
      <c r="E7" s="187"/>
      <c r="F7" s="187"/>
      <c r="G7" s="188"/>
      <c r="H7" s="189"/>
      <c r="I7" s="190"/>
      <c r="J7" s="189"/>
      <c r="K7" s="190"/>
      <c r="Q7" s="191">
        <v>1</v>
      </c>
    </row>
    <row r="8" spans="1:82" ht="22.5">
      <c r="A8" s="192">
        <v>1</v>
      </c>
      <c r="B8" s="193" t="s">
        <v>89</v>
      </c>
      <c r="C8" s="194" t="s">
        <v>90</v>
      </c>
      <c r="D8" s="195" t="s">
        <v>91</v>
      </c>
      <c r="E8" s="196">
        <v>187.4648</v>
      </c>
      <c r="F8" s="196">
        <v>0</v>
      </c>
      <c r="G8" s="197">
        <f>E8*F8</f>
        <v>0</v>
      </c>
      <c r="H8" s="198">
        <v>0.0129</v>
      </c>
      <c r="I8" s="198">
        <f>E8*H8</f>
        <v>2.41829592</v>
      </c>
      <c r="J8" s="198">
        <v>0</v>
      </c>
      <c r="K8" s="198">
        <f>E8*J8</f>
        <v>0</v>
      </c>
      <c r="Q8" s="191">
        <v>2</v>
      </c>
      <c r="AA8" s="164">
        <v>1</v>
      </c>
      <c r="AB8" s="164">
        <v>1</v>
      </c>
      <c r="AC8" s="164">
        <v>1</v>
      </c>
      <c r="BB8" s="164">
        <v>1</v>
      </c>
      <c r="BC8" s="164">
        <f>IF(BB8=1,G8,0)</f>
        <v>0</v>
      </c>
      <c r="BD8" s="164">
        <f>IF(BB8=2,G8,0)</f>
        <v>0</v>
      </c>
      <c r="BE8" s="164">
        <f>IF(BB8=3,G8,0)</f>
        <v>0</v>
      </c>
      <c r="BF8" s="164">
        <f>IF(BB8=4,G8,0)</f>
        <v>0</v>
      </c>
      <c r="BG8" s="164">
        <f>IF(BB8=5,G8,0)</f>
        <v>0</v>
      </c>
      <c r="CA8" s="164">
        <v>1</v>
      </c>
      <c r="CB8" s="164">
        <v>1</v>
      </c>
      <c r="CC8" s="191"/>
      <c r="CD8" s="191"/>
    </row>
    <row r="9" spans="1:17" ht="22.5">
      <c r="A9" s="199"/>
      <c r="B9" s="200"/>
      <c r="C9" s="201" t="s">
        <v>92</v>
      </c>
      <c r="D9" s="202"/>
      <c r="E9" s="202"/>
      <c r="F9" s="202"/>
      <c r="G9" s="203"/>
      <c r="H9" s="204"/>
      <c r="I9" s="204"/>
      <c r="J9" s="204"/>
      <c r="K9" s="204"/>
      <c r="L9" s="205" t="s">
        <v>92</v>
      </c>
      <c r="N9" s="205"/>
      <c r="Q9" s="191">
        <v>3</v>
      </c>
    </row>
    <row r="10" spans="1:17" ht="12.75">
      <c r="A10" s="199"/>
      <c r="B10" s="200"/>
      <c r="C10" s="206" t="s">
        <v>93</v>
      </c>
      <c r="D10" s="207"/>
      <c r="E10" s="208">
        <v>57.736</v>
      </c>
      <c r="F10" s="209"/>
      <c r="G10" s="210"/>
      <c r="H10" s="211"/>
      <c r="I10" s="212"/>
      <c r="J10" s="211"/>
      <c r="K10" s="212"/>
      <c r="M10" s="205" t="s">
        <v>93</v>
      </c>
      <c r="O10" s="205"/>
      <c r="Q10" s="191"/>
    </row>
    <row r="11" spans="1:17" ht="22.5">
      <c r="A11" s="199"/>
      <c r="B11" s="200"/>
      <c r="C11" s="206" t="s">
        <v>94</v>
      </c>
      <c r="D11" s="207"/>
      <c r="E11" s="208">
        <v>50.8888</v>
      </c>
      <c r="F11" s="209"/>
      <c r="G11" s="210"/>
      <c r="H11" s="211"/>
      <c r="I11" s="212"/>
      <c r="J11" s="211"/>
      <c r="K11" s="212"/>
      <c r="M11" s="205" t="s">
        <v>94</v>
      </c>
      <c r="O11" s="205"/>
      <c r="Q11" s="191"/>
    </row>
    <row r="12" spans="1:17" ht="12.75">
      <c r="A12" s="199"/>
      <c r="B12" s="200"/>
      <c r="C12" s="206" t="s">
        <v>95</v>
      </c>
      <c r="D12" s="207"/>
      <c r="E12" s="208">
        <v>42.9</v>
      </c>
      <c r="F12" s="209"/>
      <c r="G12" s="210"/>
      <c r="H12" s="211"/>
      <c r="I12" s="212"/>
      <c r="J12" s="211"/>
      <c r="K12" s="212"/>
      <c r="M12" s="205" t="s">
        <v>95</v>
      </c>
      <c r="O12" s="205"/>
      <c r="Q12" s="191"/>
    </row>
    <row r="13" spans="1:17" ht="22.5">
      <c r="A13" s="199"/>
      <c r="B13" s="200"/>
      <c r="C13" s="206" t="s">
        <v>96</v>
      </c>
      <c r="D13" s="207"/>
      <c r="E13" s="208">
        <v>35.94</v>
      </c>
      <c r="F13" s="209"/>
      <c r="G13" s="210"/>
      <c r="H13" s="211"/>
      <c r="I13" s="212"/>
      <c r="J13" s="211"/>
      <c r="K13" s="212"/>
      <c r="M13" s="205" t="s">
        <v>96</v>
      </c>
      <c r="O13" s="205"/>
      <c r="Q13" s="191"/>
    </row>
    <row r="14" spans="1:17" ht="12.75">
      <c r="A14" s="199"/>
      <c r="B14" s="200"/>
      <c r="C14" s="235" t="s">
        <v>97</v>
      </c>
      <c r="D14" s="207"/>
      <c r="E14" s="234">
        <v>187.4648</v>
      </c>
      <c r="F14" s="209"/>
      <c r="G14" s="210"/>
      <c r="H14" s="211"/>
      <c r="I14" s="212"/>
      <c r="J14" s="211"/>
      <c r="K14" s="212"/>
      <c r="M14" s="205" t="s">
        <v>97</v>
      </c>
      <c r="O14" s="205"/>
      <c r="Q14" s="191"/>
    </row>
    <row r="15" spans="1:82" ht="22.5">
      <c r="A15" s="192">
        <v>2</v>
      </c>
      <c r="B15" s="193" t="s">
        <v>98</v>
      </c>
      <c r="C15" s="194" t="s">
        <v>99</v>
      </c>
      <c r="D15" s="195" t="s">
        <v>91</v>
      </c>
      <c r="E15" s="196">
        <v>35.89</v>
      </c>
      <c r="F15" s="196">
        <v>0</v>
      </c>
      <c r="G15" s="197">
        <f>E15*F15</f>
        <v>0</v>
      </c>
      <c r="H15" s="198">
        <v>0.0129</v>
      </c>
      <c r="I15" s="198">
        <f>E15*H15</f>
        <v>0.46298100000000003</v>
      </c>
      <c r="J15" s="198">
        <v>0</v>
      </c>
      <c r="K15" s="198">
        <f>E15*J15</f>
        <v>0</v>
      </c>
      <c r="Q15" s="191">
        <v>2</v>
      </c>
      <c r="AA15" s="164">
        <v>1</v>
      </c>
      <c r="AB15" s="164">
        <v>1</v>
      </c>
      <c r="AC15" s="164">
        <v>1</v>
      </c>
      <c r="BB15" s="164">
        <v>1</v>
      </c>
      <c r="BC15" s="164">
        <f>IF(BB15=1,G15,0)</f>
        <v>0</v>
      </c>
      <c r="BD15" s="164">
        <f>IF(BB15=2,G15,0)</f>
        <v>0</v>
      </c>
      <c r="BE15" s="164">
        <f>IF(BB15=3,G15,0)</f>
        <v>0</v>
      </c>
      <c r="BF15" s="164">
        <f>IF(BB15=4,G15,0)</f>
        <v>0</v>
      </c>
      <c r="BG15" s="164">
        <f>IF(BB15=5,G15,0)</f>
        <v>0</v>
      </c>
      <c r="CA15" s="164">
        <v>1</v>
      </c>
      <c r="CB15" s="164">
        <v>1</v>
      </c>
      <c r="CC15" s="191"/>
      <c r="CD15" s="191"/>
    </row>
    <row r="16" spans="1:17" ht="22.5">
      <c r="A16" s="199"/>
      <c r="B16" s="200"/>
      <c r="C16" s="201" t="s">
        <v>100</v>
      </c>
      <c r="D16" s="202"/>
      <c r="E16" s="202"/>
      <c r="F16" s="202"/>
      <c r="G16" s="203"/>
      <c r="H16" s="204"/>
      <c r="I16" s="204"/>
      <c r="J16" s="204"/>
      <c r="K16" s="204"/>
      <c r="L16" s="205" t="s">
        <v>100</v>
      </c>
      <c r="N16" s="205"/>
      <c r="Q16" s="191">
        <v>3</v>
      </c>
    </row>
    <row r="17" spans="1:17" ht="12.75">
      <c r="A17" s="199"/>
      <c r="B17" s="200"/>
      <c r="C17" s="206" t="s">
        <v>101</v>
      </c>
      <c r="D17" s="207"/>
      <c r="E17" s="208">
        <v>13.025</v>
      </c>
      <c r="F17" s="209"/>
      <c r="G17" s="210"/>
      <c r="H17" s="211"/>
      <c r="I17" s="212"/>
      <c r="J17" s="211"/>
      <c r="K17" s="212"/>
      <c r="M17" s="205" t="s">
        <v>101</v>
      </c>
      <c r="O17" s="205"/>
      <c r="Q17" s="191"/>
    </row>
    <row r="18" spans="1:17" ht="12.75">
      <c r="A18" s="199"/>
      <c r="B18" s="200"/>
      <c r="C18" s="206" t="s">
        <v>102</v>
      </c>
      <c r="D18" s="207"/>
      <c r="E18" s="208">
        <v>13.025</v>
      </c>
      <c r="F18" s="209"/>
      <c r="G18" s="210"/>
      <c r="H18" s="211"/>
      <c r="I18" s="212"/>
      <c r="J18" s="211"/>
      <c r="K18" s="212"/>
      <c r="M18" s="205" t="s">
        <v>102</v>
      </c>
      <c r="O18" s="205"/>
      <c r="Q18" s="191"/>
    </row>
    <row r="19" spans="1:17" ht="12.75">
      <c r="A19" s="199"/>
      <c r="B19" s="200"/>
      <c r="C19" s="206" t="s">
        <v>103</v>
      </c>
      <c r="D19" s="207"/>
      <c r="E19" s="208">
        <v>4.2</v>
      </c>
      <c r="F19" s="209"/>
      <c r="G19" s="210"/>
      <c r="H19" s="211"/>
      <c r="I19" s="212"/>
      <c r="J19" s="211"/>
      <c r="K19" s="212"/>
      <c r="M19" s="205" t="s">
        <v>103</v>
      </c>
      <c r="O19" s="205"/>
      <c r="Q19" s="191"/>
    </row>
    <row r="20" spans="1:17" ht="12.75">
      <c r="A20" s="199"/>
      <c r="B20" s="200"/>
      <c r="C20" s="206" t="s">
        <v>104</v>
      </c>
      <c r="D20" s="207"/>
      <c r="E20" s="208">
        <v>5.64</v>
      </c>
      <c r="F20" s="209"/>
      <c r="G20" s="210"/>
      <c r="H20" s="211"/>
      <c r="I20" s="212"/>
      <c r="J20" s="211"/>
      <c r="K20" s="212"/>
      <c r="M20" s="205" t="s">
        <v>104</v>
      </c>
      <c r="O20" s="205"/>
      <c r="Q20" s="191"/>
    </row>
    <row r="21" spans="1:17" ht="12.75">
      <c r="A21" s="199"/>
      <c r="B21" s="200"/>
      <c r="C21" s="235" t="s">
        <v>97</v>
      </c>
      <c r="D21" s="207"/>
      <c r="E21" s="234">
        <v>35.89</v>
      </c>
      <c r="F21" s="209"/>
      <c r="G21" s="210"/>
      <c r="H21" s="211"/>
      <c r="I21" s="212"/>
      <c r="J21" s="211"/>
      <c r="K21" s="212"/>
      <c r="M21" s="205" t="s">
        <v>97</v>
      </c>
      <c r="O21" s="205"/>
      <c r="Q21" s="191"/>
    </row>
    <row r="22" spans="1:82" ht="22.5">
      <c r="A22" s="192">
        <v>3</v>
      </c>
      <c r="B22" s="193" t="s">
        <v>105</v>
      </c>
      <c r="C22" s="194" t="s">
        <v>106</v>
      </c>
      <c r="D22" s="195" t="s">
        <v>91</v>
      </c>
      <c r="E22" s="196">
        <v>18.72</v>
      </c>
      <c r="F22" s="196">
        <v>0</v>
      </c>
      <c r="G22" s="197">
        <f>E22*F22</f>
        <v>0</v>
      </c>
      <c r="H22" s="198">
        <v>0.0129</v>
      </c>
      <c r="I22" s="198">
        <f>E22*H22</f>
        <v>0.24148799999999998</v>
      </c>
      <c r="J22" s="198">
        <v>0</v>
      </c>
      <c r="K22" s="198">
        <f>E22*J22</f>
        <v>0</v>
      </c>
      <c r="Q22" s="191">
        <v>2</v>
      </c>
      <c r="AA22" s="164">
        <v>1</v>
      </c>
      <c r="AB22" s="164">
        <v>1</v>
      </c>
      <c r="AC22" s="164">
        <v>1</v>
      </c>
      <c r="BB22" s="164">
        <v>1</v>
      </c>
      <c r="BC22" s="164">
        <f>IF(BB22=1,G22,0)</f>
        <v>0</v>
      </c>
      <c r="BD22" s="164">
        <f>IF(BB22=2,G22,0)</f>
        <v>0</v>
      </c>
      <c r="BE22" s="164">
        <f>IF(BB22=3,G22,0)</f>
        <v>0</v>
      </c>
      <c r="BF22" s="164">
        <f>IF(BB22=4,G22,0)</f>
        <v>0</v>
      </c>
      <c r="BG22" s="164">
        <f>IF(BB22=5,G22,0)</f>
        <v>0</v>
      </c>
      <c r="CA22" s="164">
        <v>1</v>
      </c>
      <c r="CB22" s="164">
        <v>1</v>
      </c>
      <c r="CC22" s="191"/>
      <c r="CD22" s="191"/>
    </row>
    <row r="23" spans="1:17" ht="22.5">
      <c r="A23" s="199"/>
      <c r="B23" s="200"/>
      <c r="C23" s="201" t="s">
        <v>107</v>
      </c>
      <c r="D23" s="202"/>
      <c r="E23" s="202"/>
      <c r="F23" s="202"/>
      <c r="G23" s="203"/>
      <c r="H23" s="204"/>
      <c r="I23" s="204"/>
      <c r="J23" s="204"/>
      <c r="K23" s="204"/>
      <c r="L23" s="205" t="s">
        <v>107</v>
      </c>
      <c r="N23" s="205"/>
      <c r="Q23" s="191">
        <v>3</v>
      </c>
    </row>
    <row r="24" spans="1:17" ht="12.75">
      <c r="A24" s="199"/>
      <c r="B24" s="200"/>
      <c r="C24" s="206" t="s">
        <v>108</v>
      </c>
      <c r="D24" s="207"/>
      <c r="E24" s="208">
        <v>5.21</v>
      </c>
      <c r="F24" s="209"/>
      <c r="G24" s="210"/>
      <c r="H24" s="211"/>
      <c r="I24" s="212"/>
      <c r="J24" s="211"/>
      <c r="K24" s="212"/>
      <c r="M24" s="205" t="s">
        <v>108</v>
      </c>
      <c r="O24" s="205"/>
      <c r="Q24" s="191"/>
    </row>
    <row r="25" spans="1:17" ht="12.75">
      <c r="A25" s="199"/>
      <c r="B25" s="200"/>
      <c r="C25" s="206" t="s">
        <v>109</v>
      </c>
      <c r="D25" s="207"/>
      <c r="E25" s="208">
        <v>5.21</v>
      </c>
      <c r="F25" s="209"/>
      <c r="G25" s="210"/>
      <c r="H25" s="211"/>
      <c r="I25" s="212"/>
      <c r="J25" s="211"/>
      <c r="K25" s="212"/>
      <c r="M25" s="205" t="s">
        <v>109</v>
      </c>
      <c r="O25" s="205"/>
      <c r="Q25" s="191"/>
    </row>
    <row r="26" spans="1:17" ht="12.75">
      <c r="A26" s="199"/>
      <c r="B26" s="200"/>
      <c r="C26" s="206" t="s">
        <v>110</v>
      </c>
      <c r="D26" s="207"/>
      <c r="E26" s="208">
        <v>5.2</v>
      </c>
      <c r="F26" s="209"/>
      <c r="G26" s="210"/>
      <c r="H26" s="211"/>
      <c r="I26" s="212"/>
      <c r="J26" s="211"/>
      <c r="K26" s="212"/>
      <c r="M26" s="205" t="s">
        <v>110</v>
      </c>
      <c r="O26" s="205"/>
      <c r="Q26" s="191"/>
    </row>
    <row r="27" spans="1:17" ht="12.75">
      <c r="A27" s="199"/>
      <c r="B27" s="200"/>
      <c r="C27" s="206" t="s">
        <v>111</v>
      </c>
      <c r="D27" s="207"/>
      <c r="E27" s="208">
        <v>3.1</v>
      </c>
      <c r="F27" s="209"/>
      <c r="G27" s="210"/>
      <c r="H27" s="211"/>
      <c r="I27" s="212"/>
      <c r="J27" s="211"/>
      <c r="K27" s="212"/>
      <c r="M27" s="205" t="s">
        <v>111</v>
      </c>
      <c r="O27" s="205"/>
      <c r="Q27" s="191"/>
    </row>
    <row r="28" spans="1:17" ht="12.75">
      <c r="A28" s="199"/>
      <c r="B28" s="200"/>
      <c r="C28" s="235" t="s">
        <v>97</v>
      </c>
      <c r="D28" s="207"/>
      <c r="E28" s="234">
        <v>18.72</v>
      </c>
      <c r="F28" s="209"/>
      <c r="G28" s="210"/>
      <c r="H28" s="211"/>
      <c r="I28" s="212"/>
      <c r="J28" s="211"/>
      <c r="K28" s="212"/>
      <c r="M28" s="205" t="s">
        <v>97</v>
      </c>
      <c r="O28" s="205"/>
      <c r="Q28" s="191"/>
    </row>
    <row r="29" spans="1:82" ht="22.5">
      <c r="A29" s="192">
        <v>4</v>
      </c>
      <c r="B29" s="193" t="s">
        <v>112</v>
      </c>
      <c r="C29" s="194" t="s">
        <v>113</v>
      </c>
      <c r="D29" s="195" t="s">
        <v>91</v>
      </c>
      <c r="E29" s="196">
        <v>27.806</v>
      </c>
      <c r="F29" s="196">
        <v>0</v>
      </c>
      <c r="G29" s="197">
        <f>E29*F29</f>
        <v>0</v>
      </c>
      <c r="H29" s="198">
        <v>0.0129</v>
      </c>
      <c r="I29" s="198">
        <f>E29*H29</f>
        <v>0.3586974</v>
      </c>
      <c r="J29" s="198">
        <v>0</v>
      </c>
      <c r="K29" s="198">
        <f>E29*J29</f>
        <v>0</v>
      </c>
      <c r="Q29" s="191">
        <v>2</v>
      </c>
      <c r="AA29" s="164">
        <v>1</v>
      </c>
      <c r="AB29" s="164">
        <v>0</v>
      </c>
      <c r="AC29" s="164">
        <v>0</v>
      </c>
      <c r="BB29" s="164">
        <v>1</v>
      </c>
      <c r="BC29" s="164">
        <f>IF(BB29=1,G29,0)</f>
        <v>0</v>
      </c>
      <c r="BD29" s="164">
        <f>IF(BB29=2,G29,0)</f>
        <v>0</v>
      </c>
      <c r="BE29" s="164">
        <f>IF(BB29=3,G29,0)</f>
        <v>0</v>
      </c>
      <c r="BF29" s="164">
        <f>IF(BB29=4,G29,0)</f>
        <v>0</v>
      </c>
      <c r="BG29" s="164">
        <f>IF(BB29=5,G29,0)</f>
        <v>0</v>
      </c>
      <c r="CA29" s="164">
        <v>1</v>
      </c>
      <c r="CB29" s="164">
        <v>0</v>
      </c>
      <c r="CC29" s="191"/>
      <c r="CD29" s="191"/>
    </row>
    <row r="30" spans="1:17" ht="22.5">
      <c r="A30" s="199"/>
      <c r="B30" s="200"/>
      <c r="C30" s="201" t="s">
        <v>114</v>
      </c>
      <c r="D30" s="202"/>
      <c r="E30" s="202"/>
      <c r="F30" s="202"/>
      <c r="G30" s="203"/>
      <c r="H30" s="204"/>
      <c r="I30" s="204"/>
      <c r="J30" s="204"/>
      <c r="K30" s="204"/>
      <c r="L30" s="205" t="s">
        <v>114</v>
      </c>
      <c r="N30" s="205"/>
      <c r="Q30" s="191">
        <v>3</v>
      </c>
    </row>
    <row r="31" spans="1:17" ht="12.75">
      <c r="A31" s="199"/>
      <c r="B31" s="200"/>
      <c r="C31" s="206" t="s">
        <v>115</v>
      </c>
      <c r="D31" s="207"/>
      <c r="E31" s="208">
        <v>31.14</v>
      </c>
      <c r="F31" s="209"/>
      <c r="G31" s="210"/>
      <c r="H31" s="211"/>
      <c r="I31" s="212"/>
      <c r="J31" s="211"/>
      <c r="K31" s="212"/>
      <c r="M31" s="205" t="s">
        <v>115</v>
      </c>
      <c r="O31" s="205"/>
      <c r="Q31" s="191"/>
    </row>
    <row r="32" spans="1:17" ht="12.75">
      <c r="A32" s="199"/>
      <c r="B32" s="200"/>
      <c r="C32" s="206" t="s">
        <v>116</v>
      </c>
      <c r="D32" s="207"/>
      <c r="E32" s="208">
        <v>-5.44</v>
      </c>
      <c r="F32" s="209"/>
      <c r="G32" s="210"/>
      <c r="H32" s="211"/>
      <c r="I32" s="212"/>
      <c r="J32" s="211"/>
      <c r="K32" s="212"/>
      <c r="M32" s="205" t="s">
        <v>116</v>
      </c>
      <c r="O32" s="205"/>
      <c r="Q32" s="191"/>
    </row>
    <row r="33" spans="1:17" ht="12.75">
      <c r="A33" s="199"/>
      <c r="B33" s="200"/>
      <c r="C33" s="206" t="s">
        <v>117</v>
      </c>
      <c r="D33" s="207"/>
      <c r="E33" s="208">
        <v>2.106</v>
      </c>
      <c r="F33" s="209"/>
      <c r="G33" s="210"/>
      <c r="H33" s="211"/>
      <c r="I33" s="212"/>
      <c r="J33" s="211"/>
      <c r="K33" s="212"/>
      <c r="M33" s="205" t="s">
        <v>117</v>
      </c>
      <c r="O33" s="205"/>
      <c r="Q33" s="191"/>
    </row>
    <row r="34" spans="1:17" ht="12.75">
      <c r="A34" s="199"/>
      <c r="B34" s="200"/>
      <c r="C34" s="235" t="s">
        <v>97</v>
      </c>
      <c r="D34" s="207"/>
      <c r="E34" s="234">
        <v>27.805999999999997</v>
      </c>
      <c r="F34" s="209"/>
      <c r="G34" s="210"/>
      <c r="H34" s="211"/>
      <c r="I34" s="212"/>
      <c r="J34" s="211"/>
      <c r="K34" s="212"/>
      <c r="M34" s="205" t="s">
        <v>97</v>
      </c>
      <c r="O34" s="205"/>
      <c r="Q34" s="191"/>
    </row>
    <row r="35" spans="1:82" ht="22.5">
      <c r="A35" s="192">
        <v>5</v>
      </c>
      <c r="B35" s="193" t="s">
        <v>118</v>
      </c>
      <c r="C35" s="194" t="s">
        <v>119</v>
      </c>
      <c r="D35" s="195" t="s">
        <v>91</v>
      </c>
      <c r="E35" s="196">
        <v>18.72</v>
      </c>
      <c r="F35" s="196">
        <v>0</v>
      </c>
      <c r="G35" s="197">
        <f>E35*F35</f>
        <v>0</v>
      </c>
      <c r="H35" s="198">
        <v>0.01776</v>
      </c>
      <c r="I35" s="198">
        <f>E35*H35</f>
        <v>0.3324672</v>
      </c>
      <c r="J35" s="198">
        <v>0</v>
      </c>
      <c r="K35" s="198">
        <f>E35*J35</f>
        <v>0</v>
      </c>
      <c r="Q35" s="191">
        <v>2</v>
      </c>
      <c r="AA35" s="164">
        <v>1</v>
      </c>
      <c r="AB35" s="164">
        <v>1</v>
      </c>
      <c r="AC35" s="164">
        <v>1</v>
      </c>
      <c r="BB35" s="164">
        <v>1</v>
      </c>
      <c r="BC35" s="164">
        <f>IF(BB35=1,G35,0)</f>
        <v>0</v>
      </c>
      <c r="BD35" s="164">
        <f>IF(BB35=2,G35,0)</f>
        <v>0</v>
      </c>
      <c r="BE35" s="164">
        <f>IF(BB35=3,G35,0)</f>
        <v>0</v>
      </c>
      <c r="BF35" s="164">
        <f>IF(BB35=4,G35,0)</f>
        <v>0</v>
      </c>
      <c r="BG35" s="164">
        <f>IF(BB35=5,G35,0)</f>
        <v>0</v>
      </c>
      <c r="CA35" s="164">
        <v>1</v>
      </c>
      <c r="CB35" s="164">
        <v>1</v>
      </c>
      <c r="CC35" s="191"/>
      <c r="CD35" s="191"/>
    </row>
    <row r="36" spans="1:17" ht="22.5">
      <c r="A36" s="199"/>
      <c r="B36" s="200"/>
      <c r="C36" s="201" t="s">
        <v>120</v>
      </c>
      <c r="D36" s="202"/>
      <c r="E36" s="202"/>
      <c r="F36" s="202"/>
      <c r="G36" s="203"/>
      <c r="H36" s="204"/>
      <c r="I36" s="204"/>
      <c r="J36" s="204"/>
      <c r="K36" s="204"/>
      <c r="L36" s="205" t="s">
        <v>120</v>
      </c>
      <c r="N36" s="205"/>
      <c r="Q36" s="191">
        <v>3</v>
      </c>
    </row>
    <row r="37" spans="1:17" ht="12.75">
      <c r="A37" s="199"/>
      <c r="B37" s="200"/>
      <c r="C37" s="206" t="s">
        <v>108</v>
      </c>
      <c r="D37" s="207"/>
      <c r="E37" s="208">
        <v>5.21</v>
      </c>
      <c r="F37" s="209"/>
      <c r="G37" s="210"/>
      <c r="H37" s="211"/>
      <c r="I37" s="212"/>
      <c r="J37" s="211"/>
      <c r="K37" s="212"/>
      <c r="M37" s="205" t="s">
        <v>108</v>
      </c>
      <c r="O37" s="205"/>
      <c r="Q37" s="191"/>
    </row>
    <row r="38" spans="1:17" ht="12.75">
      <c r="A38" s="199"/>
      <c r="B38" s="200"/>
      <c r="C38" s="206" t="s">
        <v>109</v>
      </c>
      <c r="D38" s="207"/>
      <c r="E38" s="208">
        <v>5.21</v>
      </c>
      <c r="F38" s="209"/>
      <c r="G38" s="210"/>
      <c r="H38" s="211"/>
      <c r="I38" s="212"/>
      <c r="J38" s="211"/>
      <c r="K38" s="212"/>
      <c r="M38" s="205" t="s">
        <v>109</v>
      </c>
      <c r="O38" s="205"/>
      <c r="Q38" s="191"/>
    </row>
    <row r="39" spans="1:17" ht="12.75">
      <c r="A39" s="199"/>
      <c r="B39" s="200"/>
      <c r="C39" s="206" t="s">
        <v>110</v>
      </c>
      <c r="D39" s="207"/>
      <c r="E39" s="208">
        <v>5.2</v>
      </c>
      <c r="F39" s="209"/>
      <c r="G39" s="210"/>
      <c r="H39" s="211"/>
      <c r="I39" s="212"/>
      <c r="J39" s="211"/>
      <c r="K39" s="212"/>
      <c r="M39" s="205" t="s">
        <v>110</v>
      </c>
      <c r="O39" s="205"/>
      <c r="Q39" s="191"/>
    </row>
    <row r="40" spans="1:17" ht="12.75">
      <c r="A40" s="199"/>
      <c r="B40" s="200"/>
      <c r="C40" s="206" t="s">
        <v>111</v>
      </c>
      <c r="D40" s="207"/>
      <c r="E40" s="208">
        <v>3.1</v>
      </c>
      <c r="F40" s="209"/>
      <c r="G40" s="210"/>
      <c r="H40" s="211"/>
      <c r="I40" s="212"/>
      <c r="J40" s="211"/>
      <c r="K40" s="212"/>
      <c r="M40" s="205" t="s">
        <v>111</v>
      </c>
      <c r="O40" s="205"/>
      <c r="Q40" s="191"/>
    </row>
    <row r="41" spans="1:17" ht="12.75">
      <c r="A41" s="199"/>
      <c r="B41" s="200"/>
      <c r="C41" s="235" t="s">
        <v>97</v>
      </c>
      <c r="D41" s="207"/>
      <c r="E41" s="234">
        <v>18.72</v>
      </c>
      <c r="F41" s="209"/>
      <c r="G41" s="210"/>
      <c r="H41" s="211"/>
      <c r="I41" s="212"/>
      <c r="J41" s="211"/>
      <c r="K41" s="212"/>
      <c r="M41" s="205" t="s">
        <v>97</v>
      </c>
      <c r="O41" s="205"/>
      <c r="Q41" s="191"/>
    </row>
    <row r="42" spans="1:82" ht="12.75">
      <c r="A42" s="192">
        <v>6</v>
      </c>
      <c r="B42" s="193" t="s">
        <v>121</v>
      </c>
      <c r="C42" s="194" t="s">
        <v>122</v>
      </c>
      <c r="D42" s="195" t="s">
        <v>91</v>
      </c>
      <c r="E42" s="196">
        <v>12.54</v>
      </c>
      <c r="F42" s="196">
        <v>0</v>
      </c>
      <c r="G42" s="197">
        <f>E42*F42</f>
        <v>0</v>
      </c>
      <c r="H42" s="198">
        <v>0.01115</v>
      </c>
      <c r="I42" s="198">
        <f>E42*H42</f>
        <v>0.139821</v>
      </c>
      <c r="J42" s="198">
        <v>0</v>
      </c>
      <c r="K42" s="198">
        <f>E42*J42</f>
        <v>0</v>
      </c>
      <c r="Q42" s="191">
        <v>2</v>
      </c>
      <c r="AA42" s="164">
        <v>1</v>
      </c>
      <c r="AB42" s="164">
        <v>1</v>
      </c>
      <c r="AC42" s="164">
        <v>1</v>
      </c>
      <c r="BB42" s="164">
        <v>1</v>
      </c>
      <c r="BC42" s="164">
        <f>IF(BB42=1,G42,0)</f>
        <v>0</v>
      </c>
      <c r="BD42" s="164">
        <f>IF(BB42=2,G42,0)</f>
        <v>0</v>
      </c>
      <c r="BE42" s="164">
        <f>IF(BB42=3,G42,0)</f>
        <v>0</v>
      </c>
      <c r="BF42" s="164">
        <f>IF(BB42=4,G42,0)</f>
        <v>0</v>
      </c>
      <c r="BG42" s="164">
        <f>IF(BB42=5,G42,0)</f>
        <v>0</v>
      </c>
      <c r="CA42" s="164">
        <v>1</v>
      </c>
      <c r="CB42" s="164">
        <v>1</v>
      </c>
      <c r="CC42" s="191"/>
      <c r="CD42" s="191"/>
    </row>
    <row r="43" spans="1:17" ht="22.5">
      <c r="A43" s="199"/>
      <c r="B43" s="200"/>
      <c r="C43" s="201" t="s">
        <v>123</v>
      </c>
      <c r="D43" s="202"/>
      <c r="E43" s="202"/>
      <c r="F43" s="202"/>
      <c r="G43" s="203"/>
      <c r="H43" s="204"/>
      <c r="I43" s="204"/>
      <c r="J43" s="204"/>
      <c r="K43" s="204"/>
      <c r="L43" s="205" t="s">
        <v>123</v>
      </c>
      <c r="N43" s="205"/>
      <c r="Q43" s="191">
        <v>3</v>
      </c>
    </row>
    <row r="44" spans="1:17" ht="12.75">
      <c r="A44" s="199"/>
      <c r="B44" s="200"/>
      <c r="C44" s="206" t="s">
        <v>124</v>
      </c>
      <c r="D44" s="207"/>
      <c r="E44" s="208">
        <v>0.96</v>
      </c>
      <c r="F44" s="209"/>
      <c r="G44" s="210"/>
      <c r="H44" s="211"/>
      <c r="I44" s="212"/>
      <c r="J44" s="211"/>
      <c r="K44" s="212"/>
      <c r="M44" s="205" t="s">
        <v>124</v>
      </c>
      <c r="O44" s="205"/>
      <c r="Q44" s="191"/>
    </row>
    <row r="45" spans="1:17" ht="12.75">
      <c r="A45" s="199"/>
      <c r="B45" s="200"/>
      <c r="C45" s="206" t="s">
        <v>125</v>
      </c>
      <c r="D45" s="207"/>
      <c r="E45" s="208">
        <v>2.46</v>
      </c>
      <c r="F45" s="209"/>
      <c r="G45" s="210"/>
      <c r="H45" s="211"/>
      <c r="I45" s="212"/>
      <c r="J45" s="211"/>
      <c r="K45" s="212"/>
      <c r="M45" s="205" t="s">
        <v>125</v>
      </c>
      <c r="O45" s="205"/>
      <c r="Q45" s="191"/>
    </row>
    <row r="46" spans="1:17" ht="12.75">
      <c r="A46" s="199"/>
      <c r="B46" s="200"/>
      <c r="C46" s="206" t="s">
        <v>126</v>
      </c>
      <c r="D46" s="207"/>
      <c r="E46" s="208">
        <v>5.94</v>
      </c>
      <c r="F46" s="209"/>
      <c r="G46" s="210"/>
      <c r="H46" s="211"/>
      <c r="I46" s="212"/>
      <c r="J46" s="211"/>
      <c r="K46" s="212"/>
      <c r="M46" s="205" t="s">
        <v>126</v>
      </c>
      <c r="O46" s="205"/>
      <c r="Q46" s="191"/>
    </row>
    <row r="47" spans="1:17" ht="12.75">
      <c r="A47" s="199"/>
      <c r="B47" s="200"/>
      <c r="C47" s="206" t="s">
        <v>127</v>
      </c>
      <c r="D47" s="207"/>
      <c r="E47" s="208">
        <v>3.18</v>
      </c>
      <c r="F47" s="209"/>
      <c r="G47" s="210"/>
      <c r="H47" s="211"/>
      <c r="I47" s="212"/>
      <c r="J47" s="211"/>
      <c r="K47" s="212"/>
      <c r="M47" s="205" t="s">
        <v>127</v>
      </c>
      <c r="O47" s="205"/>
      <c r="Q47" s="191"/>
    </row>
    <row r="48" spans="1:17" ht="12.75">
      <c r="A48" s="199"/>
      <c r="B48" s="200"/>
      <c r="C48" s="235" t="s">
        <v>97</v>
      </c>
      <c r="D48" s="207"/>
      <c r="E48" s="234">
        <v>12.54</v>
      </c>
      <c r="F48" s="209"/>
      <c r="G48" s="210"/>
      <c r="H48" s="211"/>
      <c r="I48" s="212"/>
      <c r="J48" s="211"/>
      <c r="K48" s="212"/>
      <c r="M48" s="205" t="s">
        <v>97</v>
      </c>
      <c r="O48" s="205"/>
      <c r="Q48" s="191"/>
    </row>
    <row r="49" spans="1:59" ht="12.75">
      <c r="A49" s="213"/>
      <c r="B49" s="214" t="s">
        <v>78</v>
      </c>
      <c r="C49" s="215" t="str">
        <f>CONCATENATE(B7," ",C7)</f>
        <v>62 Úpravy povrchů vnější</v>
      </c>
      <c r="D49" s="216"/>
      <c r="E49" s="217"/>
      <c r="F49" s="218"/>
      <c r="G49" s="219">
        <f>SUM(G7:G48)</f>
        <v>0</v>
      </c>
      <c r="H49" s="220"/>
      <c r="I49" s="221">
        <f>SUM(I7:I48)</f>
        <v>3.95375052</v>
      </c>
      <c r="J49" s="220"/>
      <c r="K49" s="221">
        <f>SUM(K7:K48)</f>
        <v>0</v>
      </c>
      <c r="Q49" s="191">
        <v>4</v>
      </c>
      <c r="BC49" s="222">
        <f>SUM(BC7:BC48)</f>
        <v>0</v>
      </c>
      <c r="BD49" s="222">
        <f>SUM(BD7:BD48)</f>
        <v>0</v>
      </c>
      <c r="BE49" s="222">
        <f>SUM(BE7:BE48)</f>
        <v>0</v>
      </c>
      <c r="BF49" s="222">
        <f>SUM(BF7:BF48)</f>
        <v>0</v>
      </c>
      <c r="BG49" s="222">
        <f>SUM(BG7:BG48)</f>
        <v>0</v>
      </c>
    </row>
    <row r="50" spans="1:17" ht="12.75">
      <c r="A50" s="183" t="s">
        <v>76</v>
      </c>
      <c r="B50" s="184" t="s">
        <v>128</v>
      </c>
      <c r="C50" s="185" t="s">
        <v>129</v>
      </c>
      <c r="D50" s="186"/>
      <c r="E50" s="187"/>
      <c r="F50" s="187"/>
      <c r="G50" s="188"/>
      <c r="H50" s="189"/>
      <c r="I50" s="190"/>
      <c r="J50" s="189"/>
      <c r="K50" s="190"/>
      <c r="Q50" s="191">
        <v>1</v>
      </c>
    </row>
    <row r="51" spans="1:82" ht="22.5">
      <c r="A51" s="192">
        <v>7</v>
      </c>
      <c r="B51" s="193" t="s">
        <v>130</v>
      </c>
      <c r="C51" s="194" t="s">
        <v>131</v>
      </c>
      <c r="D51" s="195" t="s">
        <v>132</v>
      </c>
      <c r="E51" s="196">
        <v>4.57</v>
      </c>
      <c r="F51" s="196">
        <v>0</v>
      </c>
      <c r="G51" s="197">
        <f>E51*F51</f>
        <v>0</v>
      </c>
      <c r="H51" s="198">
        <v>1.837</v>
      </c>
      <c r="I51" s="198">
        <f>E51*H51</f>
        <v>8.39509</v>
      </c>
      <c r="J51" s="198">
        <v>0</v>
      </c>
      <c r="K51" s="198">
        <f>E51*J51</f>
        <v>0</v>
      </c>
      <c r="Q51" s="191">
        <v>2</v>
      </c>
      <c r="AA51" s="164">
        <v>1</v>
      </c>
      <c r="AB51" s="164">
        <v>1</v>
      </c>
      <c r="AC51" s="164">
        <v>1</v>
      </c>
      <c r="BB51" s="164">
        <v>1</v>
      </c>
      <c r="BC51" s="164">
        <f>IF(BB51=1,G51,0)</f>
        <v>0</v>
      </c>
      <c r="BD51" s="164">
        <f>IF(BB51=2,G51,0)</f>
        <v>0</v>
      </c>
      <c r="BE51" s="164">
        <f>IF(BB51=3,G51,0)</f>
        <v>0</v>
      </c>
      <c r="BF51" s="164">
        <f>IF(BB51=4,G51,0)</f>
        <v>0</v>
      </c>
      <c r="BG51" s="164">
        <f>IF(BB51=5,G51,0)</f>
        <v>0</v>
      </c>
      <c r="CA51" s="164">
        <v>1</v>
      </c>
      <c r="CB51" s="164">
        <v>1</v>
      </c>
      <c r="CC51" s="191"/>
      <c r="CD51" s="191"/>
    </row>
    <row r="52" spans="1:17" ht="22.5">
      <c r="A52" s="199"/>
      <c r="B52" s="200"/>
      <c r="C52" s="201" t="s">
        <v>133</v>
      </c>
      <c r="D52" s="202"/>
      <c r="E52" s="202"/>
      <c r="F52" s="202"/>
      <c r="G52" s="203"/>
      <c r="H52" s="204"/>
      <c r="I52" s="204"/>
      <c r="J52" s="204"/>
      <c r="K52" s="204"/>
      <c r="L52" s="205" t="s">
        <v>133</v>
      </c>
      <c r="N52" s="205"/>
      <c r="Q52" s="191">
        <v>3</v>
      </c>
    </row>
    <row r="53" spans="1:17" ht="12.75">
      <c r="A53" s="199"/>
      <c r="B53" s="200"/>
      <c r="C53" s="206" t="s">
        <v>134</v>
      </c>
      <c r="D53" s="207"/>
      <c r="E53" s="208">
        <v>4.57</v>
      </c>
      <c r="F53" s="209"/>
      <c r="G53" s="210"/>
      <c r="H53" s="211"/>
      <c r="I53" s="212"/>
      <c r="J53" s="211"/>
      <c r="K53" s="212"/>
      <c r="M53" s="205" t="s">
        <v>134</v>
      </c>
      <c r="O53" s="205"/>
      <c r="Q53" s="191"/>
    </row>
    <row r="54" spans="1:82" ht="12.75">
      <c r="A54" s="192">
        <v>8</v>
      </c>
      <c r="B54" s="193" t="s">
        <v>135</v>
      </c>
      <c r="C54" s="194" t="s">
        <v>136</v>
      </c>
      <c r="D54" s="195" t="s">
        <v>91</v>
      </c>
      <c r="E54" s="196">
        <v>22.85</v>
      </c>
      <c r="F54" s="196">
        <v>0</v>
      </c>
      <c r="G54" s="197">
        <f>E54*F54</f>
        <v>0</v>
      </c>
      <c r="H54" s="198">
        <v>0.27827</v>
      </c>
      <c r="I54" s="198">
        <f>E54*H54</f>
        <v>6.358469500000001</v>
      </c>
      <c r="J54" s="198">
        <v>0</v>
      </c>
      <c r="K54" s="198">
        <f>E54*J54</f>
        <v>0</v>
      </c>
      <c r="Q54" s="191">
        <v>2</v>
      </c>
      <c r="AA54" s="164">
        <v>1</v>
      </c>
      <c r="AB54" s="164">
        <v>1</v>
      </c>
      <c r="AC54" s="164">
        <v>1</v>
      </c>
      <c r="BB54" s="164">
        <v>1</v>
      </c>
      <c r="BC54" s="164">
        <f>IF(BB54=1,G54,0)</f>
        <v>0</v>
      </c>
      <c r="BD54" s="164">
        <f>IF(BB54=2,G54,0)</f>
        <v>0</v>
      </c>
      <c r="BE54" s="164">
        <f>IF(BB54=3,G54,0)</f>
        <v>0</v>
      </c>
      <c r="BF54" s="164">
        <f>IF(BB54=4,G54,0)</f>
        <v>0</v>
      </c>
      <c r="BG54" s="164">
        <f>IF(BB54=5,G54,0)</f>
        <v>0</v>
      </c>
      <c r="CA54" s="164">
        <v>1</v>
      </c>
      <c r="CB54" s="164">
        <v>1</v>
      </c>
      <c r="CC54" s="191"/>
      <c r="CD54" s="191"/>
    </row>
    <row r="55" spans="1:17" ht="33.75">
      <c r="A55" s="199"/>
      <c r="B55" s="200"/>
      <c r="C55" s="201" t="s">
        <v>137</v>
      </c>
      <c r="D55" s="202"/>
      <c r="E55" s="202"/>
      <c r="F55" s="202"/>
      <c r="G55" s="203"/>
      <c r="H55" s="204"/>
      <c r="I55" s="204"/>
      <c r="J55" s="204"/>
      <c r="K55" s="204"/>
      <c r="L55" s="205" t="s">
        <v>137</v>
      </c>
      <c r="N55" s="205"/>
      <c r="Q55" s="191">
        <v>3</v>
      </c>
    </row>
    <row r="56" spans="1:17" ht="12.75">
      <c r="A56" s="199"/>
      <c r="B56" s="200"/>
      <c r="C56" s="201" t="s">
        <v>138</v>
      </c>
      <c r="D56" s="202"/>
      <c r="E56" s="202"/>
      <c r="F56" s="202"/>
      <c r="G56" s="203"/>
      <c r="H56" s="204"/>
      <c r="I56" s="204"/>
      <c r="J56" s="204"/>
      <c r="K56" s="204"/>
      <c r="L56" s="205" t="s">
        <v>138</v>
      </c>
      <c r="N56" s="205"/>
      <c r="Q56" s="191">
        <v>3</v>
      </c>
    </row>
    <row r="57" spans="1:17" ht="12.75">
      <c r="A57" s="199"/>
      <c r="B57" s="200"/>
      <c r="C57" s="201" t="s">
        <v>139</v>
      </c>
      <c r="D57" s="202"/>
      <c r="E57" s="202"/>
      <c r="F57" s="202"/>
      <c r="G57" s="203"/>
      <c r="H57" s="204"/>
      <c r="I57" s="204"/>
      <c r="J57" s="204"/>
      <c r="K57" s="204"/>
      <c r="L57" s="205" t="s">
        <v>139</v>
      </c>
      <c r="N57" s="205"/>
      <c r="Q57" s="191">
        <v>3</v>
      </c>
    </row>
    <row r="58" spans="1:17" ht="12.75">
      <c r="A58" s="199"/>
      <c r="B58" s="200"/>
      <c r="C58" s="206" t="s">
        <v>140</v>
      </c>
      <c r="D58" s="207"/>
      <c r="E58" s="208">
        <v>22.85</v>
      </c>
      <c r="F58" s="209"/>
      <c r="G58" s="210"/>
      <c r="H58" s="211"/>
      <c r="I58" s="212"/>
      <c r="J58" s="211"/>
      <c r="K58" s="212"/>
      <c r="M58" s="205" t="s">
        <v>140</v>
      </c>
      <c r="O58" s="205"/>
      <c r="Q58" s="191"/>
    </row>
    <row r="59" spans="1:59" ht="12.75">
      <c r="A59" s="213"/>
      <c r="B59" s="214" t="s">
        <v>78</v>
      </c>
      <c r="C59" s="215" t="str">
        <f>CONCATENATE(B50," ",C50)</f>
        <v>63 Podlahy a podlahové konstrukce</v>
      </c>
      <c r="D59" s="216"/>
      <c r="E59" s="217"/>
      <c r="F59" s="218"/>
      <c r="G59" s="219">
        <f>SUM(G50:G58)</f>
        <v>0</v>
      </c>
      <c r="H59" s="220"/>
      <c r="I59" s="221">
        <f>SUM(I50:I58)</f>
        <v>14.753559500000001</v>
      </c>
      <c r="J59" s="220"/>
      <c r="K59" s="221">
        <f>SUM(K50:K58)</f>
        <v>0</v>
      </c>
      <c r="Q59" s="191">
        <v>4</v>
      </c>
      <c r="BC59" s="222">
        <f>SUM(BC50:BC58)</f>
        <v>0</v>
      </c>
      <c r="BD59" s="222">
        <f>SUM(BD50:BD58)</f>
        <v>0</v>
      </c>
      <c r="BE59" s="222">
        <f>SUM(BE50:BE58)</f>
        <v>0</v>
      </c>
      <c r="BF59" s="222">
        <f>SUM(BF50:BF58)</f>
        <v>0</v>
      </c>
      <c r="BG59" s="222">
        <f>SUM(BG50:BG58)</f>
        <v>0</v>
      </c>
    </row>
    <row r="60" spans="1:17" ht="12.75">
      <c r="A60" s="183" t="s">
        <v>76</v>
      </c>
      <c r="B60" s="184" t="s">
        <v>141</v>
      </c>
      <c r="C60" s="185" t="s">
        <v>142</v>
      </c>
      <c r="D60" s="186"/>
      <c r="E60" s="187"/>
      <c r="F60" s="187"/>
      <c r="G60" s="188"/>
      <c r="H60" s="189"/>
      <c r="I60" s="190"/>
      <c r="J60" s="189"/>
      <c r="K60" s="190"/>
      <c r="Q60" s="191">
        <v>1</v>
      </c>
    </row>
    <row r="61" spans="1:82" ht="12.75">
      <c r="A61" s="192">
        <v>9</v>
      </c>
      <c r="B61" s="193" t="s">
        <v>143</v>
      </c>
      <c r="C61" s="194" t="s">
        <v>144</v>
      </c>
      <c r="D61" s="195" t="s">
        <v>91</v>
      </c>
      <c r="E61" s="196">
        <v>384.768</v>
      </c>
      <c r="F61" s="196">
        <v>0</v>
      </c>
      <c r="G61" s="197">
        <f>E61*F61</f>
        <v>0</v>
      </c>
      <c r="H61" s="198">
        <v>0.02426</v>
      </c>
      <c r="I61" s="198">
        <f>E61*H61</f>
        <v>9.33447168</v>
      </c>
      <c r="J61" s="198">
        <v>0</v>
      </c>
      <c r="K61" s="198">
        <f>E61*J61</f>
        <v>0</v>
      </c>
      <c r="Q61" s="191">
        <v>2</v>
      </c>
      <c r="AA61" s="164">
        <v>1</v>
      </c>
      <c r="AB61" s="164">
        <v>1</v>
      </c>
      <c r="AC61" s="164">
        <v>1</v>
      </c>
      <c r="BB61" s="164">
        <v>1</v>
      </c>
      <c r="BC61" s="164">
        <f>IF(BB61=1,G61,0)</f>
        <v>0</v>
      </c>
      <c r="BD61" s="164">
        <f>IF(BB61=2,G61,0)</f>
        <v>0</v>
      </c>
      <c r="BE61" s="164">
        <f>IF(BB61=3,G61,0)</f>
        <v>0</v>
      </c>
      <c r="BF61" s="164">
        <f>IF(BB61=4,G61,0)</f>
        <v>0</v>
      </c>
      <c r="BG61" s="164">
        <f>IF(BB61=5,G61,0)</f>
        <v>0</v>
      </c>
      <c r="CA61" s="164">
        <v>1</v>
      </c>
      <c r="CB61" s="164">
        <v>1</v>
      </c>
      <c r="CC61" s="191"/>
      <c r="CD61" s="191"/>
    </row>
    <row r="62" spans="1:17" ht="12.75">
      <c r="A62" s="199"/>
      <c r="B62" s="200"/>
      <c r="C62" s="206" t="s">
        <v>145</v>
      </c>
      <c r="D62" s="207"/>
      <c r="E62" s="208">
        <v>96.624</v>
      </c>
      <c r="F62" s="209"/>
      <c r="G62" s="210"/>
      <c r="H62" s="211"/>
      <c r="I62" s="212"/>
      <c r="J62" s="211"/>
      <c r="K62" s="212"/>
      <c r="M62" s="205" t="s">
        <v>145</v>
      </c>
      <c r="O62" s="205"/>
      <c r="Q62" s="191"/>
    </row>
    <row r="63" spans="1:17" ht="12.75">
      <c r="A63" s="199"/>
      <c r="B63" s="200"/>
      <c r="C63" s="206" t="s">
        <v>146</v>
      </c>
      <c r="D63" s="207"/>
      <c r="E63" s="208">
        <v>96.624</v>
      </c>
      <c r="F63" s="209"/>
      <c r="G63" s="210"/>
      <c r="H63" s="211"/>
      <c r="I63" s="212"/>
      <c r="J63" s="211"/>
      <c r="K63" s="212"/>
      <c r="M63" s="205" t="s">
        <v>146</v>
      </c>
      <c r="O63" s="205"/>
      <c r="Q63" s="191"/>
    </row>
    <row r="64" spans="1:17" ht="12.75">
      <c r="A64" s="199"/>
      <c r="B64" s="200"/>
      <c r="C64" s="206" t="s">
        <v>147</v>
      </c>
      <c r="D64" s="207"/>
      <c r="E64" s="208">
        <v>95.76</v>
      </c>
      <c r="F64" s="209"/>
      <c r="G64" s="210"/>
      <c r="H64" s="211"/>
      <c r="I64" s="212"/>
      <c r="J64" s="211"/>
      <c r="K64" s="212"/>
      <c r="M64" s="205" t="s">
        <v>147</v>
      </c>
      <c r="O64" s="205"/>
      <c r="Q64" s="191"/>
    </row>
    <row r="65" spans="1:17" ht="22.5">
      <c r="A65" s="199"/>
      <c r="B65" s="200"/>
      <c r="C65" s="206" t="s">
        <v>148</v>
      </c>
      <c r="D65" s="207"/>
      <c r="E65" s="208">
        <v>95.76</v>
      </c>
      <c r="F65" s="209"/>
      <c r="G65" s="210"/>
      <c r="H65" s="211"/>
      <c r="I65" s="212"/>
      <c r="J65" s="211"/>
      <c r="K65" s="212"/>
      <c r="M65" s="205" t="s">
        <v>148</v>
      </c>
      <c r="O65" s="205"/>
      <c r="Q65" s="191"/>
    </row>
    <row r="66" spans="1:17" ht="12.75">
      <c r="A66" s="199"/>
      <c r="B66" s="200"/>
      <c r="C66" s="235" t="s">
        <v>97</v>
      </c>
      <c r="D66" s="207"/>
      <c r="E66" s="234">
        <v>384.768</v>
      </c>
      <c r="F66" s="209"/>
      <c r="G66" s="210"/>
      <c r="H66" s="211"/>
      <c r="I66" s="212"/>
      <c r="J66" s="211"/>
      <c r="K66" s="212"/>
      <c r="M66" s="205" t="s">
        <v>97</v>
      </c>
      <c r="O66" s="205"/>
      <c r="Q66" s="191"/>
    </row>
    <row r="67" spans="1:82" ht="12.75">
      <c r="A67" s="192">
        <v>10</v>
      </c>
      <c r="B67" s="193" t="s">
        <v>149</v>
      </c>
      <c r="C67" s="194" t="s">
        <v>150</v>
      </c>
      <c r="D67" s="195" t="s">
        <v>91</v>
      </c>
      <c r="E67" s="196">
        <v>1154.304</v>
      </c>
      <c r="F67" s="196">
        <v>0</v>
      </c>
      <c r="G67" s="197">
        <f>E67*F67</f>
        <v>0</v>
      </c>
      <c r="H67" s="198">
        <v>0.00109</v>
      </c>
      <c r="I67" s="198">
        <f>E67*H67</f>
        <v>1.25819136</v>
      </c>
      <c r="J67" s="198">
        <v>0</v>
      </c>
      <c r="K67" s="198">
        <f>E67*J67</f>
        <v>0</v>
      </c>
      <c r="Q67" s="191">
        <v>2</v>
      </c>
      <c r="AA67" s="164">
        <v>1</v>
      </c>
      <c r="AB67" s="164">
        <v>1</v>
      </c>
      <c r="AC67" s="164">
        <v>1</v>
      </c>
      <c r="BB67" s="164">
        <v>1</v>
      </c>
      <c r="BC67" s="164">
        <f>IF(BB67=1,G67,0)</f>
        <v>0</v>
      </c>
      <c r="BD67" s="164">
        <f>IF(BB67=2,G67,0)</f>
        <v>0</v>
      </c>
      <c r="BE67" s="164">
        <f>IF(BB67=3,G67,0)</f>
        <v>0</v>
      </c>
      <c r="BF67" s="164">
        <f>IF(BB67=4,G67,0)</f>
        <v>0</v>
      </c>
      <c r="BG67" s="164">
        <f>IF(BB67=5,G67,0)</f>
        <v>0</v>
      </c>
      <c r="CA67" s="164">
        <v>1</v>
      </c>
      <c r="CB67" s="164">
        <v>1</v>
      </c>
      <c r="CC67" s="191"/>
      <c r="CD67" s="191"/>
    </row>
    <row r="68" spans="1:17" ht="12.75">
      <c r="A68" s="199"/>
      <c r="B68" s="200"/>
      <c r="C68" s="206" t="s">
        <v>151</v>
      </c>
      <c r="D68" s="207"/>
      <c r="E68" s="208">
        <v>1154.304</v>
      </c>
      <c r="F68" s="209"/>
      <c r="G68" s="210"/>
      <c r="H68" s="211"/>
      <c r="I68" s="212"/>
      <c r="J68" s="211"/>
      <c r="K68" s="212"/>
      <c r="M68" s="205" t="s">
        <v>151</v>
      </c>
      <c r="O68" s="205"/>
      <c r="Q68" s="191"/>
    </row>
    <row r="69" spans="1:82" ht="12.75">
      <c r="A69" s="192">
        <v>11</v>
      </c>
      <c r="B69" s="193" t="s">
        <v>152</v>
      </c>
      <c r="C69" s="194" t="s">
        <v>153</v>
      </c>
      <c r="D69" s="195" t="s">
        <v>91</v>
      </c>
      <c r="E69" s="196">
        <v>384.768</v>
      </c>
      <c r="F69" s="196">
        <v>0</v>
      </c>
      <c r="G69" s="197">
        <f>E69*F69</f>
        <v>0</v>
      </c>
      <c r="H69" s="198">
        <v>0</v>
      </c>
      <c r="I69" s="198">
        <f>E69*H69</f>
        <v>0</v>
      </c>
      <c r="J69" s="198">
        <v>0</v>
      </c>
      <c r="K69" s="198">
        <f>E69*J69</f>
        <v>0</v>
      </c>
      <c r="Q69" s="191">
        <v>2</v>
      </c>
      <c r="AA69" s="164">
        <v>1</v>
      </c>
      <c r="AB69" s="164">
        <v>1</v>
      </c>
      <c r="AC69" s="164">
        <v>1</v>
      </c>
      <c r="BB69" s="164">
        <v>1</v>
      </c>
      <c r="BC69" s="164">
        <f>IF(BB69=1,G69,0)</f>
        <v>0</v>
      </c>
      <c r="BD69" s="164">
        <f>IF(BB69=2,G69,0)</f>
        <v>0</v>
      </c>
      <c r="BE69" s="164">
        <f>IF(BB69=3,G69,0)</f>
        <v>0</v>
      </c>
      <c r="BF69" s="164">
        <f>IF(BB69=4,G69,0)</f>
        <v>0</v>
      </c>
      <c r="BG69" s="164">
        <f>IF(BB69=5,G69,0)</f>
        <v>0</v>
      </c>
      <c r="CA69" s="164">
        <v>1</v>
      </c>
      <c r="CB69" s="164">
        <v>1</v>
      </c>
      <c r="CC69" s="191"/>
      <c r="CD69" s="191"/>
    </row>
    <row r="70" spans="1:17" ht="12.75">
      <c r="A70" s="199"/>
      <c r="B70" s="200"/>
      <c r="C70" s="206" t="s">
        <v>145</v>
      </c>
      <c r="D70" s="207"/>
      <c r="E70" s="208">
        <v>96.624</v>
      </c>
      <c r="F70" s="209"/>
      <c r="G70" s="210"/>
      <c r="H70" s="211"/>
      <c r="I70" s="212"/>
      <c r="J70" s="211"/>
      <c r="K70" s="212"/>
      <c r="M70" s="205" t="s">
        <v>145</v>
      </c>
      <c r="O70" s="205"/>
      <c r="Q70" s="191"/>
    </row>
    <row r="71" spans="1:17" ht="12.75">
      <c r="A71" s="199"/>
      <c r="B71" s="200"/>
      <c r="C71" s="206" t="s">
        <v>146</v>
      </c>
      <c r="D71" s="207"/>
      <c r="E71" s="208">
        <v>96.624</v>
      </c>
      <c r="F71" s="209"/>
      <c r="G71" s="210"/>
      <c r="H71" s="211"/>
      <c r="I71" s="212"/>
      <c r="J71" s="211"/>
      <c r="K71" s="212"/>
      <c r="M71" s="205" t="s">
        <v>146</v>
      </c>
      <c r="O71" s="205"/>
      <c r="Q71" s="191"/>
    </row>
    <row r="72" spans="1:17" ht="12.75">
      <c r="A72" s="199"/>
      <c r="B72" s="200"/>
      <c r="C72" s="206" t="s">
        <v>147</v>
      </c>
      <c r="D72" s="207"/>
      <c r="E72" s="208">
        <v>95.76</v>
      </c>
      <c r="F72" s="209"/>
      <c r="G72" s="210"/>
      <c r="H72" s="211"/>
      <c r="I72" s="212"/>
      <c r="J72" s="211"/>
      <c r="K72" s="212"/>
      <c r="M72" s="205" t="s">
        <v>147</v>
      </c>
      <c r="O72" s="205"/>
      <c r="Q72" s="191"/>
    </row>
    <row r="73" spans="1:17" ht="22.5">
      <c r="A73" s="199"/>
      <c r="B73" s="200"/>
      <c r="C73" s="206" t="s">
        <v>148</v>
      </c>
      <c r="D73" s="207"/>
      <c r="E73" s="208">
        <v>95.76</v>
      </c>
      <c r="F73" s="209"/>
      <c r="G73" s="210"/>
      <c r="H73" s="211"/>
      <c r="I73" s="212"/>
      <c r="J73" s="211"/>
      <c r="K73" s="212"/>
      <c r="M73" s="205" t="s">
        <v>148</v>
      </c>
      <c r="O73" s="205"/>
      <c r="Q73" s="191"/>
    </row>
    <row r="74" spans="1:17" ht="12.75">
      <c r="A74" s="199"/>
      <c r="B74" s="200"/>
      <c r="C74" s="235" t="s">
        <v>97</v>
      </c>
      <c r="D74" s="207"/>
      <c r="E74" s="234">
        <v>384.768</v>
      </c>
      <c r="F74" s="209"/>
      <c r="G74" s="210"/>
      <c r="H74" s="211"/>
      <c r="I74" s="212"/>
      <c r="J74" s="211"/>
      <c r="K74" s="212"/>
      <c r="M74" s="205" t="s">
        <v>97</v>
      </c>
      <c r="O74" s="205"/>
      <c r="Q74" s="191"/>
    </row>
    <row r="75" spans="1:82" ht="12.75">
      <c r="A75" s="192">
        <v>12</v>
      </c>
      <c r="B75" s="193" t="s">
        <v>154</v>
      </c>
      <c r="C75" s="194" t="s">
        <v>155</v>
      </c>
      <c r="D75" s="195" t="s">
        <v>91</v>
      </c>
      <c r="E75" s="196">
        <v>1.6</v>
      </c>
      <c r="F75" s="196">
        <v>0</v>
      </c>
      <c r="G75" s="197">
        <f>E75*F75</f>
        <v>0</v>
      </c>
      <c r="H75" s="198">
        <v>0.00121</v>
      </c>
      <c r="I75" s="198">
        <f>E75*H75</f>
        <v>0.001936</v>
      </c>
      <c r="J75" s="198">
        <v>0</v>
      </c>
      <c r="K75" s="198">
        <f>E75*J75</f>
        <v>0</v>
      </c>
      <c r="Q75" s="191">
        <v>2</v>
      </c>
      <c r="AA75" s="164">
        <v>1</v>
      </c>
      <c r="AB75" s="164">
        <v>1</v>
      </c>
      <c r="AC75" s="164">
        <v>1</v>
      </c>
      <c r="BB75" s="164">
        <v>1</v>
      </c>
      <c r="BC75" s="164">
        <f>IF(BB75=1,G75,0)</f>
        <v>0</v>
      </c>
      <c r="BD75" s="164">
        <f>IF(BB75=2,G75,0)</f>
        <v>0</v>
      </c>
      <c r="BE75" s="164">
        <f>IF(BB75=3,G75,0)</f>
        <v>0</v>
      </c>
      <c r="BF75" s="164">
        <f>IF(BB75=4,G75,0)</f>
        <v>0</v>
      </c>
      <c r="BG75" s="164">
        <f>IF(BB75=5,G75,0)</f>
        <v>0</v>
      </c>
      <c r="CA75" s="164">
        <v>1</v>
      </c>
      <c r="CB75" s="164">
        <v>1</v>
      </c>
      <c r="CC75" s="191"/>
      <c r="CD75" s="191"/>
    </row>
    <row r="76" spans="1:17" ht="12.75">
      <c r="A76" s="199"/>
      <c r="B76" s="200"/>
      <c r="C76" s="206" t="s">
        <v>156</v>
      </c>
      <c r="D76" s="207"/>
      <c r="E76" s="208">
        <v>1.6</v>
      </c>
      <c r="F76" s="209"/>
      <c r="G76" s="210"/>
      <c r="H76" s="211"/>
      <c r="I76" s="212"/>
      <c r="J76" s="211"/>
      <c r="K76" s="212"/>
      <c r="M76" s="205" t="s">
        <v>156</v>
      </c>
      <c r="O76" s="205"/>
      <c r="Q76" s="191"/>
    </row>
    <row r="77" spans="1:82" ht="12.75">
      <c r="A77" s="192">
        <v>13</v>
      </c>
      <c r="B77" s="193" t="s">
        <v>157</v>
      </c>
      <c r="C77" s="194" t="s">
        <v>158</v>
      </c>
      <c r="D77" s="195" t="s">
        <v>159</v>
      </c>
      <c r="E77" s="196">
        <v>89.9</v>
      </c>
      <c r="F77" s="196">
        <v>0</v>
      </c>
      <c r="G77" s="197">
        <f>E77*F77</f>
        <v>0</v>
      </c>
      <c r="H77" s="198">
        <v>0.00829</v>
      </c>
      <c r="I77" s="198">
        <f>E77*H77</f>
        <v>0.7452710000000001</v>
      </c>
      <c r="J77" s="198">
        <v>0</v>
      </c>
      <c r="K77" s="198">
        <f>E77*J77</f>
        <v>0</v>
      </c>
      <c r="Q77" s="191">
        <v>2</v>
      </c>
      <c r="AA77" s="164">
        <v>1</v>
      </c>
      <c r="AB77" s="164">
        <v>1</v>
      </c>
      <c r="AC77" s="164">
        <v>1</v>
      </c>
      <c r="BB77" s="164">
        <v>1</v>
      </c>
      <c r="BC77" s="164">
        <f>IF(BB77=1,G77,0)</f>
        <v>0</v>
      </c>
      <c r="BD77" s="164">
        <f>IF(BB77=2,G77,0)</f>
        <v>0</v>
      </c>
      <c r="BE77" s="164">
        <f>IF(BB77=3,G77,0)</f>
        <v>0</v>
      </c>
      <c r="BF77" s="164">
        <f>IF(BB77=4,G77,0)</f>
        <v>0</v>
      </c>
      <c r="BG77" s="164">
        <f>IF(BB77=5,G77,0)</f>
        <v>0</v>
      </c>
      <c r="CA77" s="164">
        <v>1</v>
      </c>
      <c r="CB77" s="164">
        <v>1</v>
      </c>
      <c r="CC77" s="191"/>
      <c r="CD77" s="191"/>
    </row>
    <row r="78" spans="1:17" ht="12.75">
      <c r="A78" s="199"/>
      <c r="B78" s="200"/>
      <c r="C78" s="206" t="s">
        <v>160</v>
      </c>
      <c r="D78" s="207"/>
      <c r="E78" s="208">
        <v>40.9</v>
      </c>
      <c r="F78" s="209"/>
      <c r="G78" s="210"/>
      <c r="H78" s="211"/>
      <c r="I78" s="212"/>
      <c r="J78" s="211"/>
      <c r="K78" s="212"/>
      <c r="M78" s="205" t="s">
        <v>160</v>
      </c>
      <c r="O78" s="205"/>
      <c r="Q78" s="191"/>
    </row>
    <row r="79" spans="1:17" ht="12.75">
      <c r="A79" s="199"/>
      <c r="B79" s="200"/>
      <c r="C79" s="206" t="s">
        <v>161</v>
      </c>
      <c r="D79" s="207"/>
      <c r="E79" s="208">
        <v>49</v>
      </c>
      <c r="F79" s="209"/>
      <c r="G79" s="210"/>
      <c r="H79" s="211"/>
      <c r="I79" s="212"/>
      <c r="J79" s="211"/>
      <c r="K79" s="212"/>
      <c r="M79" s="205" t="s">
        <v>161</v>
      </c>
      <c r="O79" s="205"/>
      <c r="Q79" s="191"/>
    </row>
    <row r="80" spans="1:17" ht="12.75">
      <c r="A80" s="199"/>
      <c r="B80" s="200"/>
      <c r="C80" s="235" t="s">
        <v>97</v>
      </c>
      <c r="D80" s="207"/>
      <c r="E80" s="234">
        <v>89.9</v>
      </c>
      <c r="F80" s="209"/>
      <c r="G80" s="210"/>
      <c r="H80" s="211"/>
      <c r="I80" s="212"/>
      <c r="J80" s="211"/>
      <c r="K80" s="212"/>
      <c r="M80" s="205" t="s">
        <v>97</v>
      </c>
      <c r="O80" s="205"/>
      <c r="Q80" s="191"/>
    </row>
    <row r="81" spans="1:59" ht="12.75">
      <c r="A81" s="213"/>
      <c r="B81" s="214" t="s">
        <v>78</v>
      </c>
      <c r="C81" s="215" t="str">
        <f>CONCATENATE(B60," ",C60)</f>
        <v>94 Lešení a stavební výtahy</v>
      </c>
      <c r="D81" s="216"/>
      <c r="E81" s="217"/>
      <c r="F81" s="218"/>
      <c r="G81" s="219">
        <f>SUM(G60:G80)</f>
        <v>0</v>
      </c>
      <c r="H81" s="220"/>
      <c r="I81" s="221">
        <f>SUM(I60:I80)</f>
        <v>11.339870040000001</v>
      </c>
      <c r="J81" s="220"/>
      <c r="K81" s="221">
        <f>SUM(K60:K80)</f>
        <v>0</v>
      </c>
      <c r="Q81" s="191">
        <v>4</v>
      </c>
      <c r="BC81" s="222">
        <f>SUM(BC60:BC80)</f>
        <v>0</v>
      </c>
      <c r="BD81" s="222">
        <f>SUM(BD60:BD80)</f>
        <v>0</v>
      </c>
      <c r="BE81" s="222">
        <f>SUM(BE60:BE80)</f>
        <v>0</v>
      </c>
      <c r="BF81" s="222">
        <f>SUM(BF60:BF80)</f>
        <v>0</v>
      </c>
      <c r="BG81" s="222">
        <f>SUM(BG60:BG80)</f>
        <v>0</v>
      </c>
    </row>
    <row r="82" spans="1:17" ht="12.75">
      <c r="A82" s="183" t="s">
        <v>76</v>
      </c>
      <c r="B82" s="184" t="s">
        <v>162</v>
      </c>
      <c r="C82" s="185" t="s">
        <v>163</v>
      </c>
      <c r="D82" s="186"/>
      <c r="E82" s="187"/>
      <c r="F82" s="187"/>
      <c r="G82" s="188"/>
      <c r="H82" s="189"/>
      <c r="I82" s="190"/>
      <c r="J82" s="189"/>
      <c r="K82" s="190"/>
      <c r="Q82" s="191">
        <v>1</v>
      </c>
    </row>
    <row r="83" spans="1:82" ht="12.75">
      <c r="A83" s="192">
        <v>14</v>
      </c>
      <c r="B83" s="193" t="s">
        <v>164</v>
      </c>
      <c r="C83" s="194" t="s">
        <v>165</v>
      </c>
      <c r="D83" s="195" t="s">
        <v>159</v>
      </c>
      <c r="E83" s="196">
        <v>25.77</v>
      </c>
      <c r="F83" s="196">
        <v>0</v>
      </c>
      <c r="G83" s="197">
        <f>E83*F83</f>
        <v>0</v>
      </c>
      <c r="H83" s="198">
        <v>0</v>
      </c>
      <c r="I83" s="198">
        <f>E83*H83</f>
        <v>0</v>
      </c>
      <c r="J83" s="198">
        <v>-0.00135</v>
      </c>
      <c r="K83" s="198">
        <f>E83*J83</f>
        <v>-0.0347895</v>
      </c>
      <c r="Q83" s="191">
        <v>2</v>
      </c>
      <c r="AA83" s="164">
        <v>1</v>
      </c>
      <c r="AB83" s="164">
        <v>7</v>
      </c>
      <c r="AC83" s="164">
        <v>7</v>
      </c>
      <c r="BB83" s="164">
        <v>1</v>
      </c>
      <c r="BC83" s="164">
        <f>IF(BB83=1,G83,0)</f>
        <v>0</v>
      </c>
      <c r="BD83" s="164">
        <f>IF(BB83=2,G83,0)</f>
        <v>0</v>
      </c>
      <c r="BE83" s="164">
        <f>IF(BB83=3,G83,0)</f>
        <v>0</v>
      </c>
      <c r="BF83" s="164">
        <f>IF(BB83=4,G83,0)</f>
        <v>0</v>
      </c>
      <c r="BG83" s="164">
        <f>IF(BB83=5,G83,0)</f>
        <v>0</v>
      </c>
      <c r="CA83" s="164">
        <v>1</v>
      </c>
      <c r="CB83" s="164">
        <v>7</v>
      </c>
      <c r="CC83" s="191"/>
      <c r="CD83" s="191"/>
    </row>
    <row r="84" spans="1:17" ht="12.75">
      <c r="A84" s="199"/>
      <c r="B84" s="200"/>
      <c r="C84" s="206" t="s">
        <v>166</v>
      </c>
      <c r="D84" s="207"/>
      <c r="E84" s="208">
        <v>20.4</v>
      </c>
      <c r="F84" s="209"/>
      <c r="G84" s="210"/>
      <c r="H84" s="211"/>
      <c r="I84" s="212"/>
      <c r="J84" s="211"/>
      <c r="K84" s="212"/>
      <c r="M84" s="205" t="s">
        <v>166</v>
      </c>
      <c r="O84" s="205"/>
      <c r="Q84" s="191"/>
    </row>
    <row r="85" spans="1:17" ht="12.75">
      <c r="A85" s="199"/>
      <c r="B85" s="200"/>
      <c r="C85" s="206" t="s">
        <v>167</v>
      </c>
      <c r="D85" s="207"/>
      <c r="E85" s="208">
        <v>3.6</v>
      </c>
      <c r="F85" s="209"/>
      <c r="G85" s="210"/>
      <c r="H85" s="211"/>
      <c r="I85" s="212"/>
      <c r="J85" s="211"/>
      <c r="K85" s="212"/>
      <c r="M85" s="205" t="s">
        <v>167</v>
      </c>
      <c r="O85" s="205"/>
      <c r="Q85" s="191"/>
    </row>
    <row r="86" spans="1:17" ht="12.75">
      <c r="A86" s="199"/>
      <c r="B86" s="200"/>
      <c r="C86" s="206" t="s">
        <v>168</v>
      </c>
      <c r="D86" s="207"/>
      <c r="E86" s="208">
        <v>1.77</v>
      </c>
      <c r="F86" s="209"/>
      <c r="G86" s="210"/>
      <c r="H86" s="211"/>
      <c r="I86" s="212"/>
      <c r="J86" s="211"/>
      <c r="K86" s="212"/>
      <c r="M86" s="205" t="s">
        <v>168</v>
      </c>
      <c r="O86" s="205"/>
      <c r="Q86" s="191"/>
    </row>
    <row r="87" spans="1:17" ht="12.75">
      <c r="A87" s="199"/>
      <c r="B87" s="200"/>
      <c r="C87" s="235" t="s">
        <v>97</v>
      </c>
      <c r="D87" s="207"/>
      <c r="E87" s="234">
        <v>25.77</v>
      </c>
      <c r="F87" s="209"/>
      <c r="G87" s="210"/>
      <c r="H87" s="211"/>
      <c r="I87" s="212"/>
      <c r="J87" s="211"/>
      <c r="K87" s="212"/>
      <c r="M87" s="205" t="s">
        <v>97</v>
      </c>
      <c r="O87" s="205"/>
      <c r="Q87" s="191"/>
    </row>
    <row r="88" spans="1:82" ht="12.75">
      <c r="A88" s="192">
        <v>15</v>
      </c>
      <c r="B88" s="193" t="s">
        <v>169</v>
      </c>
      <c r="C88" s="194" t="s">
        <v>170</v>
      </c>
      <c r="D88" s="195" t="s">
        <v>159</v>
      </c>
      <c r="E88" s="196">
        <v>14</v>
      </c>
      <c r="F88" s="196">
        <v>0</v>
      </c>
      <c r="G88" s="197">
        <f>E88*F88</f>
        <v>0</v>
      </c>
      <c r="H88" s="198">
        <v>0</v>
      </c>
      <c r="I88" s="198">
        <f>E88*H88</f>
        <v>0</v>
      </c>
      <c r="J88" s="198">
        <v>-0.00226</v>
      </c>
      <c r="K88" s="198">
        <f>E88*J88</f>
        <v>-0.03164</v>
      </c>
      <c r="Q88" s="191">
        <v>2</v>
      </c>
      <c r="AA88" s="164">
        <v>1</v>
      </c>
      <c r="AB88" s="164">
        <v>7</v>
      </c>
      <c r="AC88" s="164">
        <v>7</v>
      </c>
      <c r="BB88" s="164">
        <v>1</v>
      </c>
      <c r="BC88" s="164">
        <f>IF(BB88=1,G88,0)</f>
        <v>0</v>
      </c>
      <c r="BD88" s="164">
        <f>IF(BB88=2,G88,0)</f>
        <v>0</v>
      </c>
      <c r="BE88" s="164">
        <f>IF(BB88=3,G88,0)</f>
        <v>0</v>
      </c>
      <c r="BF88" s="164">
        <f>IF(BB88=4,G88,0)</f>
        <v>0</v>
      </c>
      <c r="BG88" s="164">
        <f>IF(BB88=5,G88,0)</f>
        <v>0</v>
      </c>
      <c r="CA88" s="164">
        <v>1</v>
      </c>
      <c r="CB88" s="164">
        <v>7</v>
      </c>
      <c r="CC88" s="191"/>
      <c r="CD88" s="191"/>
    </row>
    <row r="89" spans="1:17" ht="12.75">
      <c r="A89" s="199"/>
      <c r="B89" s="200"/>
      <c r="C89" s="206" t="s">
        <v>171</v>
      </c>
      <c r="D89" s="207"/>
      <c r="E89" s="208">
        <v>14</v>
      </c>
      <c r="F89" s="209"/>
      <c r="G89" s="210"/>
      <c r="H89" s="211"/>
      <c r="I89" s="212"/>
      <c r="J89" s="211"/>
      <c r="K89" s="212"/>
      <c r="M89" s="205" t="s">
        <v>171</v>
      </c>
      <c r="O89" s="205"/>
      <c r="Q89" s="191"/>
    </row>
    <row r="90" spans="1:82" ht="12.75">
      <c r="A90" s="192">
        <v>16</v>
      </c>
      <c r="B90" s="193" t="s">
        <v>172</v>
      </c>
      <c r="C90" s="194" t="s">
        <v>173</v>
      </c>
      <c r="D90" s="195" t="s">
        <v>159</v>
      </c>
      <c r="E90" s="196">
        <v>3.2</v>
      </c>
      <c r="F90" s="196">
        <v>0</v>
      </c>
      <c r="G90" s="197">
        <f>E90*F90</f>
        <v>0</v>
      </c>
      <c r="H90" s="198">
        <v>0</v>
      </c>
      <c r="I90" s="198">
        <f>E90*H90</f>
        <v>0</v>
      </c>
      <c r="J90" s="198">
        <v>-0.00432</v>
      </c>
      <c r="K90" s="198">
        <f>E90*J90</f>
        <v>-0.013824000000000001</v>
      </c>
      <c r="Q90" s="191">
        <v>2</v>
      </c>
      <c r="AA90" s="164">
        <v>1</v>
      </c>
      <c r="AB90" s="164">
        <v>7</v>
      </c>
      <c r="AC90" s="164">
        <v>7</v>
      </c>
      <c r="BB90" s="164">
        <v>1</v>
      </c>
      <c r="BC90" s="164">
        <f>IF(BB90=1,G90,0)</f>
        <v>0</v>
      </c>
      <c r="BD90" s="164">
        <f>IF(BB90=2,G90,0)</f>
        <v>0</v>
      </c>
      <c r="BE90" s="164">
        <f>IF(BB90=3,G90,0)</f>
        <v>0</v>
      </c>
      <c r="BF90" s="164">
        <f>IF(BB90=4,G90,0)</f>
        <v>0</v>
      </c>
      <c r="BG90" s="164">
        <f>IF(BB90=5,G90,0)</f>
        <v>0</v>
      </c>
      <c r="CA90" s="164">
        <v>1</v>
      </c>
      <c r="CB90" s="164">
        <v>7</v>
      </c>
      <c r="CC90" s="191"/>
      <c r="CD90" s="191"/>
    </row>
    <row r="91" spans="1:17" ht="12.75">
      <c r="A91" s="199"/>
      <c r="B91" s="200"/>
      <c r="C91" s="206" t="s">
        <v>174</v>
      </c>
      <c r="D91" s="207"/>
      <c r="E91" s="208">
        <v>3.2</v>
      </c>
      <c r="F91" s="209"/>
      <c r="G91" s="210"/>
      <c r="H91" s="211"/>
      <c r="I91" s="212"/>
      <c r="J91" s="211"/>
      <c r="K91" s="212"/>
      <c r="M91" s="205" t="s">
        <v>174</v>
      </c>
      <c r="O91" s="205"/>
      <c r="Q91" s="191"/>
    </row>
    <row r="92" spans="1:82" ht="22.5">
      <c r="A92" s="192">
        <v>17</v>
      </c>
      <c r="B92" s="193" t="s">
        <v>175</v>
      </c>
      <c r="C92" s="194" t="s">
        <v>176</v>
      </c>
      <c r="D92" s="195" t="s">
        <v>132</v>
      </c>
      <c r="E92" s="196">
        <v>3.56</v>
      </c>
      <c r="F92" s="196">
        <v>0</v>
      </c>
      <c r="G92" s="197">
        <f>E92*F92</f>
        <v>0</v>
      </c>
      <c r="H92" s="198">
        <v>0</v>
      </c>
      <c r="I92" s="198">
        <f>E92*H92</f>
        <v>0</v>
      </c>
      <c r="J92" s="198">
        <v>-2.2</v>
      </c>
      <c r="K92" s="198">
        <f>E92*J92</f>
        <v>-7.832000000000001</v>
      </c>
      <c r="Q92" s="191">
        <v>2</v>
      </c>
      <c r="AA92" s="164">
        <v>1</v>
      </c>
      <c r="AB92" s="164">
        <v>1</v>
      </c>
      <c r="AC92" s="164">
        <v>1</v>
      </c>
      <c r="BB92" s="164">
        <v>1</v>
      </c>
      <c r="BC92" s="164">
        <f>IF(BB92=1,G92,0)</f>
        <v>0</v>
      </c>
      <c r="BD92" s="164">
        <f>IF(BB92=2,G92,0)</f>
        <v>0</v>
      </c>
      <c r="BE92" s="164">
        <f>IF(BB92=3,G92,0)</f>
        <v>0</v>
      </c>
      <c r="BF92" s="164">
        <f>IF(BB92=4,G92,0)</f>
        <v>0</v>
      </c>
      <c r="BG92" s="164">
        <f>IF(BB92=5,G92,0)</f>
        <v>0</v>
      </c>
      <c r="CA92" s="164">
        <v>1</v>
      </c>
      <c r="CB92" s="164">
        <v>1</v>
      </c>
      <c r="CC92" s="191"/>
      <c r="CD92" s="191"/>
    </row>
    <row r="93" spans="1:17" ht="12.75">
      <c r="A93" s="199"/>
      <c r="B93" s="200"/>
      <c r="C93" s="201" t="s">
        <v>177</v>
      </c>
      <c r="D93" s="202"/>
      <c r="E93" s="202"/>
      <c r="F93" s="202"/>
      <c r="G93" s="203"/>
      <c r="H93" s="204"/>
      <c r="I93" s="204"/>
      <c r="J93" s="204"/>
      <c r="K93" s="204"/>
      <c r="L93" s="205" t="s">
        <v>177</v>
      </c>
      <c r="N93" s="205"/>
      <c r="Q93" s="191">
        <v>3</v>
      </c>
    </row>
    <row r="94" spans="1:17" ht="12.75">
      <c r="A94" s="199"/>
      <c r="B94" s="200"/>
      <c r="C94" s="206" t="s">
        <v>178</v>
      </c>
      <c r="D94" s="207"/>
      <c r="E94" s="208">
        <v>2.285</v>
      </c>
      <c r="F94" s="209"/>
      <c r="G94" s="210"/>
      <c r="H94" s="211"/>
      <c r="I94" s="212"/>
      <c r="J94" s="211"/>
      <c r="K94" s="212"/>
      <c r="M94" s="205" t="s">
        <v>178</v>
      </c>
      <c r="O94" s="205"/>
      <c r="Q94" s="191"/>
    </row>
    <row r="95" spans="1:17" ht="12.75">
      <c r="A95" s="199"/>
      <c r="B95" s="200"/>
      <c r="C95" s="206" t="s">
        <v>179</v>
      </c>
      <c r="D95" s="207"/>
      <c r="E95" s="208">
        <v>1.275</v>
      </c>
      <c r="F95" s="209"/>
      <c r="G95" s="210"/>
      <c r="H95" s="211"/>
      <c r="I95" s="212"/>
      <c r="J95" s="211"/>
      <c r="K95" s="212"/>
      <c r="M95" s="205" t="s">
        <v>179</v>
      </c>
      <c r="O95" s="205"/>
      <c r="Q95" s="191"/>
    </row>
    <row r="96" spans="1:17" ht="12.75">
      <c r="A96" s="199"/>
      <c r="B96" s="200"/>
      <c r="C96" s="235" t="s">
        <v>97</v>
      </c>
      <c r="D96" s="207"/>
      <c r="E96" s="234">
        <v>3.56</v>
      </c>
      <c r="F96" s="209"/>
      <c r="G96" s="210"/>
      <c r="H96" s="211"/>
      <c r="I96" s="212"/>
      <c r="J96" s="211"/>
      <c r="K96" s="212"/>
      <c r="M96" s="205" t="s">
        <v>97</v>
      </c>
      <c r="O96" s="205"/>
      <c r="Q96" s="191"/>
    </row>
    <row r="97" spans="1:82" ht="12.75">
      <c r="A97" s="192">
        <v>18</v>
      </c>
      <c r="B97" s="193" t="s">
        <v>180</v>
      </c>
      <c r="C97" s="194" t="s">
        <v>181</v>
      </c>
      <c r="D97" s="195" t="s">
        <v>132</v>
      </c>
      <c r="E97" s="196">
        <v>4.57</v>
      </c>
      <c r="F97" s="196">
        <v>0</v>
      </c>
      <c r="G97" s="197">
        <f>E97*F97</f>
        <v>0</v>
      </c>
      <c r="H97" s="198">
        <v>0</v>
      </c>
      <c r="I97" s="198">
        <f>E97*H97</f>
        <v>0</v>
      </c>
      <c r="J97" s="198">
        <v>-1.4</v>
      </c>
      <c r="K97" s="198">
        <f>E97*J97</f>
        <v>-6.398</v>
      </c>
      <c r="Q97" s="191">
        <v>2</v>
      </c>
      <c r="AA97" s="164">
        <v>1</v>
      </c>
      <c r="AB97" s="164">
        <v>1</v>
      </c>
      <c r="AC97" s="164">
        <v>1</v>
      </c>
      <c r="BB97" s="164">
        <v>1</v>
      </c>
      <c r="BC97" s="164">
        <f>IF(BB97=1,G97,0)</f>
        <v>0</v>
      </c>
      <c r="BD97" s="164">
        <f>IF(BB97=2,G97,0)</f>
        <v>0</v>
      </c>
      <c r="BE97" s="164">
        <f>IF(BB97=3,G97,0)</f>
        <v>0</v>
      </c>
      <c r="BF97" s="164">
        <f>IF(BB97=4,G97,0)</f>
        <v>0</v>
      </c>
      <c r="BG97" s="164">
        <f>IF(BB97=5,G97,0)</f>
        <v>0</v>
      </c>
      <c r="CA97" s="164">
        <v>1</v>
      </c>
      <c r="CB97" s="164">
        <v>1</v>
      </c>
      <c r="CC97" s="191"/>
      <c r="CD97" s="191"/>
    </row>
    <row r="98" spans="1:17" ht="12.75">
      <c r="A98" s="199"/>
      <c r="B98" s="200"/>
      <c r="C98" s="201" t="s">
        <v>182</v>
      </c>
      <c r="D98" s="202"/>
      <c r="E98" s="202"/>
      <c r="F98" s="202"/>
      <c r="G98" s="203"/>
      <c r="H98" s="204"/>
      <c r="I98" s="204"/>
      <c r="J98" s="204"/>
      <c r="K98" s="204"/>
      <c r="L98" s="205" t="s">
        <v>182</v>
      </c>
      <c r="N98" s="205"/>
      <c r="Q98" s="191">
        <v>3</v>
      </c>
    </row>
    <row r="99" spans="1:17" ht="12.75">
      <c r="A99" s="199"/>
      <c r="B99" s="200"/>
      <c r="C99" s="206" t="s">
        <v>134</v>
      </c>
      <c r="D99" s="207"/>
      <c r="E99" s="208">
        <v>4.57</v>
      </c>
      <c r="F99" s="209"/>
      <c r="G99" s="210"/>
      <c r="H99" s="211"/>
      <c r="I99" s="212"/>
      <c r="J99" s="211"/>
      <c r="K99" s="212"/>
      <c r="M99" s="205" t="s">
        <v>134</v>
      </c>
      <c r="O99" s="205"/>
      <c r="Q99" s="191"/>
    </row>
    <row r="100" spans="1:82" ht="22.5">
      <c r="A100" s="192">
        <v>19</v>
      </c>
      <c r="B100" s="193" t="s">
        <v>183</v>
      </c>
      <c r="C100" s="194" t="s">
        <v>184</v>
      </c>
      <c r="D100" s="195" t="s">
        <v>91</v>
      </c>
      <c r="E100" s="196">
        <v>12.54</v>
      </c>
      <c r="F100" s="196">
        <v>0</v>
      </c>
      <c r="G100" s="197">
        <f>E100*F100</f>
        <v>0</v>
      </c>
      <c r="H100" s="198">
        <v>0</v>
      </c>
      <c r="I100" s="198">
        <f>E100*H100</f>
        <v>0</v>
      </c>
      <c r="J100" s="198">
        <v>-0.055</v>
      </c>
      <c r="K100" s="198">
        <f>E100*J100</f>
        <v>-0.6897</v>
      </c>
      <c r="Q100" s="191">
        <v>2</v>
      </c>
      <c r="AA100" s="164">
        <v>1</v>
      </c>
      <c r="AB100" s="164">
        <v>1</v>
      </c>
      <c r="AC100" s="164">
        <v>1</v>
      </c>
      <c r="BB100" s="164">
        <v>1</v>
      </c>
      <c r="BC100" s="164">
        <f>IF(BB100=1,G100,0)</f>
        <v>0</v>
      </c>
      <c r="BD100" s="164">
        <f>IF(BB100=2,G100,0)</f>
        <v>0</v>
      </c>
      <c r="BE100" s="164">
        <f>IF(BB100=3,G100,0)</f>
        <v>0</v>
      </c>
      <c r="BF100" s="164">
        <f>IF(BB100=4,G100,0)</f>
        <v>0</v>
      </c>
      <c r="BG100" s="164">
        <f>IF(BB100=5,G100,0)</f>
        <v>0</v>
      </c>
      <c r="CA100" s="164">
        <v>1</v>
      </c>
      <c r="CB100" s="164">
        <v>1</v>
      </c>
      <c r="CC100" s="191"/>
      <c r="CD100" s="191"/>
    </row>
    <row r="101" spans="1:17" ht="12.75">
      <c r="A101" s="199"/>
      <c r="B101" s="200"/>
      <c r="C101" s="201" t="s">
        <v>182</v>
      </c>
      <c r="D101" s="202"/>
      <c r="E101" s="202"/>
      <c r="F101" s="202"/>
      <c r="G101" s="203"/>
      <c r="H101" s="204"/>
      <c r="I101" s="204"/>
      <c r="J101" s="204"/>
      <c r="K101" s="204"/>
      <c r="L101" s="205" t="s">
        <v>182</v>
      </c>
      <c r="N101" s="205"/>
      <c r="Q101" s="191">
        <v>3</v>
      </c>
    </row>
    <row r="102" spans="1:17" ht="12.75">
      <c r="A102" s="199"/>
      <c r="B102" s="200"/>
      <c r="C102" s="206" t="s">
        <v>124</v>
      </c>
      <c r="D102" s="207"/>
      <c r="E102" s="208">
        <v>0.96</v>
      </c>
      <c r="F102" s="209"/>
      <c r="G102" s="210"/>
      <c r="H102" s="211"/>
      <c r="I102" s="212"/>
      <c r="J102" s="211"/>
      <c r="K102" s="212"/>
      <c r="M102" s="205" t="s">
        <v>124</v>
      </c>
      <c r="O102" s="205"/>
      <c r="Q102" s="191"/>
    </row>
    <row r="103" spans="1:17" ht="12.75">
      <c r="A103" s="199"/>
      <c r="B103" s="200"/>
      <c r="C103" s="206" t="s">
        <v>125</v>
      </c>
      <c r="D103" s="207"/>
      <c r="E103" s="208">
        <v>2.46</v>
      </c>
      <c r="F103" s="209"/>
      <c r="G103" s="210"/>
      <c r="H103" s="211"/>
      <c r="I103" s="212"/>
      <c r="J103" s="211"/>
      <c r="K103" s="212"/>
      <c r="M103" s="205" t="s">
        <v>125</v>
      </c>
      <c r="O103" s="205"/>
      <c r="Q103" s="191"/>
    </row>
    <row r="104" spans="1:17" ht="12.75">
      <c r="A104" s="199"/>
      <c r="B104" s="200"/>
      <c r="C104" s="206" t="s">
        <v>126</v>
      </c>
      <c r="D104" s="207"/>
      <c r="E104" s="208">
        <v>5.94</v>
      </c>
      <c r="F104" s="209"/>
      <c r="G104" s="210"/>
      <c r="H104" s="211"/>
      <c r="I104" s="212"/>
      <c r="J104" s="211"/>
      <c r="K104" s="212"/>
      <c r="M104" s="205" t="s">
        <v>126</v>
      </c>
      <c r="O104" s="205"/>
      <c r="Q104" s="191"/>
    </row>
    <row r="105" spans="1:17" ht="12.75">
      <c r="A105" s="199"/>
      <c r="B105" s="200"/>
      <c r="C105" s="206" t="s">
        <v>127</v>
      </c>
      <c r="D105" s="207"/>
      <c r="E105" s="208">
        <v>3.18</v>
      </c>
      <c r="F105" s="209"/>
      <c r="G105" s="210"/>
      <c r="H105" s="211"/>
      <c r="I105" s="212"/>
      <c r="J105" s="211"/>
      <c r="K105" s="212"/>
      <c r="M105" s="205" t="s">
        <v>127</v>
      </c>
      <c r="O105" s="205"/>
      <c r="Q105" s="191"/>
    </row>
    <row r="106" spans="1:17" ht="12.75">
      <c r="A106" s="199"/>
      <c r="B106" s="200"/>
      <c r="C106" s="235" t="s">
        <v>97</v>
      </c>
      <c r="D106" s="207"/>
      <c r="E106" s="234">
        <v>12.54</v>
      </c>
      <c r="F106" s="209"/>
      <c r="G106" s="210"/>
      <c r="H106" s="211"/>
      <c r="I106" s="212"/>
      <c r="J106" s="211"/>
      <c r="K106" s="212"/>
      <c r="M106" s="205" t="s">
        <v>97</v>
      </c>
      <c r="O106" s="205"/>
      <c r="Q106" s="191"/>
    </row>
    <row r="107" spans="1:82" ht="12.75">
      <c r="A107" s="192">
        <v>20</v>
      </c>
      <c r="B107" s="193" t="s">
        <v>185</v>
      </c>
      <c r="C107" s="194" t="s">
        <v>186</v>
      </c>
      <c r="D107" s="195" t="s">
        <v>91</v>
      </c>
      <c r="E107" s="196">
        <v>0.54</v>
      </c>
      <c r="F107" s="196">
        <v>0</v>
      </c>
      <c r="G107" s="197">
        <f>E107*F107</f>
        <v>0</v>
      </c>
      <c r="H107" s="198">
        <v>0.00304</v>
      </c>
      <c r="I107" s="198">
        <f>E107*H107</f>
        <v>0.0016416000000000002</v>
      </c>
      <c r="J107" s="198">
        <v>-0.065</v>
      </c>
      <c r="K107" s="198">
        <f>E107*J107</f>
        <v>-0.035100000000000006</v>
      </c>
      <c r="Q107" s="191">
        <v>2</v>
      </c>
      <c r="AA107" s="164">
        <v>1</v>
      </c>
      <c r="AB107" s="164">
        <v>1</v>
      </c>
      <c r="AC107" s="164">
        <v>1</v>
      </c>
      <c r="BB107" s="164">
        <v>1</v>
      </c>
      <c r="BC107" s="164">
        <f>IF(BB107=1,G107,0)</f>
        <v>0</v>
      </c>
      <c r="BD107" s="164">
        <f>IF(BB107=2,G107,0)</f>
        <v>0</v>
      </c>
      <c r="BE107" s="164">
        <f>IF(BB107=3,G107,0)</f>
        <v>0</v>
      </c>
      <c r="BF107" s="164">
        <f>IF(BB107=4,G107,0)</f>
        <v>0</v>
      </c>
      <c r="BG107" s="164">
        <f>IF(BB107=5,G107,0)</f>
        <v>0</v>
      </c>
      <c r="CA107" s="164">
        <v>1</v>
      </c>
      <c r="CB107" s="164">
        <v>1</v>
      </c>
      <c r="CC107" s="191"/>
      <c r="CD107" s="191"/>
    </row>
    <row r="108" spans="1:17" ht="12.75">
      <c r="A108" s="199"/>
      <c r="B108" s="200"/>
      <c r="C108" s="201" t="s">
        <v>182</v>
      </c>
      <c r="D108" s="202"/>
      <c r="E108" s="202"/>
      <c r="F108" s="202"/>
      <c r="G108" s="203"/>
      <c r="H108" s="204"/>
      <c r="I108" s="204"/>
      <c r="J108" s="204"/>
      <c r="K108" s="204"/>
      <c r="L108" s="205" t="s">
        <v>182</v>
      </c>
      <c r="N108" s="205"/>
      <c r="Q108" s="191">
        <v>3</v>
      </c>
    </row>
    <row r="109" spans="1:17" ht="12.75">
      <c r="A109" s="199"/>
      <c r="B109" s="200"/>
      <c r="C109" s="206" t="s">
        <v>187</v>
      </c>
      <c r="D109" s="207"/>
      <c r="E109" s="208">
        <v>0.27</v>
      </c>
      <c r="F109" s="209"/>
      <c r="G109" s="210"/>
      <c r="H109" s="211"/>
      <c r="I109" s="212"/>
      <c r="J109" s="211"/>
      <c r="K109" s="212"/>
      <c r="M109" s="205" t="s">
        <v>187</v>
      </c>
      <c r="O109" s="205"/>
      <c r="Q109" s="191"/>
    </row>
    <row r="110" spans="1:17" ht="12.75">
      <c r="A110" s="199"/>
      <c r="B110" s="200"/>
      <c r="C110" s="206" t="s">
        <v>188</v>
      </c>
      <c r="D110" s="207"/>
      <c r="E110" s="208">
        <v>0.27</v>
      </c>
      <c r="F110" s="209"/>
      <c r="G110" s="210"/>
      <c r="H110" s="211"/>
      <c r="I110" s="212"/>
      <c r="J110" s="211"/>
      <c r="K110" s="212"/>
      <c r="M110" s="205" t="s">
        <v>188</v>
      </c>
      <c r="O110" s="205"/>
      <c r="Q110" s="191"/>
    </row>
    <row r="111" spans="1:17" ht="12.75">
      <c r="A111" s="199"/>
      <c r="B111" s="200"/>
      <c r="C111" s="235" t="s">
        <v>97</v>
      </c>
      <c r="D111" s="207"/>
      <c r="E111" s="234">
        <v>0.54</v>
      </c>
      <c r="F111" s="209"/>
      <c r="G111" s="210"/>
      <c r="H111" s="211"/>
      <c r="I111" s="212"/>
      <c r="J111" s="211"/>
      <c r="K111" s="212"/>
      <c r="M111" s="205" t="s">
        <v>97</v>
      </c>
      <c r="O111" s="205"/>
      <c r="Q111" s="191"/>
    </row>
    <row r="112" spans="1:82" ht="12.75">
      <c r="A112" s="192">
        <v>21</v>
      </c>
      <c r="B112" s="193" t="s">
        <v>189</v>
      </c>
      <c r="C112" s="194" t="s">
        <v>190</v>
      </c>
      <c r="D112" s="195" t="s">
        <v>191</v>
      </c>
      <c r="E112" s="196">
        <v>7.51752675</v>
      </c>
      <c r="F112" s="196">
        <v>0</v>
      </c>
      <c r="G112" s="197">
        <f>E112*F112</f>
        <v>0</v>
      </c>
      <c r="H112" s="198">
        <v>0</v>
      </c>
      <c r="I112" s="198">
        <f>E112*H112</f>
        <v>0</v>
      </c>
      <c r="J112" s="198">
        <v>0</v>
      </c>
      <c r="K112" s="198">
        <f>E112*J112</f>
        <v>0</v>
      </c>
      <c r="Q112" s="191">
        <v>2</v>
      </c>
      <c r="AA112" s="164">
        <v>8</v>
      </c>
      <c r="AB112" s="164">
        <v>0</v>
      </c>
      <c r="AC112" s="164">
        <v>3</v>
      </c>
      <c r="BB112" s="164">
        <v>1</v>
      </c>
      <c r="BC112" s="164">
        <f>IF(BB112=1,G112,0)</f>
        <v>0</v>
      </c>
      <c r="BD112" s="164">
        <f>IF(BB112=2,G112,0)</f>
        <v>0</v>
      </c>
      <c r="BE112" s="164">
        <f>IF(BB112=3,G112,0)</f>
        <v>0</v>
      </c>
      <c r="BF112" s="164">
        <f>IF(BB112=4,G112,0)</f>
        <v>0</v>
      </c>
      <c r="BG112" s="164">
        <f>IF(BB112=5,G112,0)</f>
        <v>0</v>
      </c>
      <c r="CA112" s="164">
        <v>8</v>
      </c>
      <c r="CB112" s="164">
        <v>0</v>
      </c>
      <c r="CC112" s="191"/>
      <c r="CD112" s="191"/>
    </row>
    <row r="113" spans="1:82" ht="12.75">
      <c r="A113" s="192">
        <v>22</v>
      </c>
      <c r="B113" s="193" t="s">
        <v>192</v>
      </c>
      <c r="C113" s="194" t="s">
        <v>193</v>
      </c>
      <c r="D113" s="195" t="s">
        <v>191</v>
      </c>
      <c r="E113" s="196">
        <v>15.0350535</v>
      </c>
      <c r="F113" s="196">
        <v>0</v>
      </c>
      <c r="G113" s="197">
        <f>E113*F113</f>
        <v>0</v>
      </c>
      <c r="H113" s="198">
        <v>0</v>
      </c>
      <c r="I113" s="198">
        <f>E113*H113</f>
        <v>0</v>
      </c>
      <c r="J113" s="198">
        <v>0</v>
      </c>
      <c r="K113" s="198">
        <f>E113*J113</f>
        <v>0</v>
      </c>
      <c r="Q113" s="191">
        <v>2</v>
      </c>
      <c r="AA113" s="164">
        <v>8</v>
      </c>
      <c r="AB113" s="164">
        <v>0</v>
      </c>
      <c r="AC113" s="164">
        <v>3</v>
      </c>
      <c r="BB113" s="164">
        <v>1</v>
      </c>
      <c r="BC113" s="164">
        <f>IF(BB113=1,G113,0)</f>
        <v>0</v>
      </c>
      <c r="BD113" s="164">
        <f>IF(BB113=2,G113,0)</f>
        <v>0</v>
      </c>
      <c r="BE113" s="164">
        <f>IF(BB113=3,G113,0)</f>
        <v>0</v>
      </c>
      <c r="BF113" s="164">
        <f>IF(BB113=4,G113,0)</f>
        <v>0</v>
      </c>
      <c r="BG113" s="164">
        <f>IF(BB113=5,G113,0)</f>
        <v>0</v>
      </c>
      <c r="CA113" s="164">
        <v>8</v>
      </c>
      <c r="CB113" s="164">
        <v>0</v>
      </c>
      <c r="CC113" s="191"/>
      <c r="CD113" s="191"/>
    </row>
    <row r="114" spans="1:82" ht="12.75">
      <c r="A114" s="192">
        <v>23</v>
      </c>
      <c r="B114" s="193" t="s">
        <v>194</v>
      </c>
      <c r="C114" s="194" t="s">
        <v>195</v>
      </c>
      <c r="D114" s="195" t="s">
        <v>191</v>
      </c>
      <c r="E114" s="196">
        <v>135.3154815</v>
      </c>
      <c r="F114" s="196">
        <v>0</v>
      </c>
      <c r="G114" s="197">
        <f>E114*F114</f>
        <v>0</v>
      </c>
      <c r="H114" s="198">
        <v>0</v>
      </c>
      <c r="I114" s="198">
        <f>E114*H114</f>
        <v>0</v>
      </c>
      <c r="J114" s="198">
        <v>0</v>
      </c>
      <c r="K114" s="198">
        <f>E114*J114</f>
        <v>0</v>
      </c>
      <c r="Q114" s="191">
        <v>2</v>
      </c>
      <c r="AA114" s="164">
        <v>8</v>
      </c>
      <c r="AB114" s="164">
        <v>0</v>
      </c>
      <c r="AC114" s="164">
        <v>3</v>
      </c>
      <c r="BB114" s="164">
        <v>1</v>
      </c>
      <c r="BC114" s="164">
        <f>IF(BB114=1,G114,0)</f>
        <v>0</v>
      </c>
      <c r="BD114" s="164">
        <f>IF(BB114=2,G114,0)</f>
        <v>0</v>
      </c>
      <c r="BE114" s="164">
        <f>IF(BB114=3,G114,0)</f>
        <v>0</v>
      </c>
      <c r="BF114" s="164">
        <f>IF(BB114=4,G114,0)</f>
        <v>0</v>
      </c>
      <c r="BG114" s="164">
        <f>IF(BB114=5,G114,0)</f>
        <v>0</v>
      </c>
      <c r="CA114" s="164">
        <v>8</v>
      </c>
      <c r="CB114" s="164">
        <v>0</v>
      </c>
      <c r="CC114" s="191"/>
      <c r="CD114" s="191"/>
    </row>
    <row r="115" spans="1:82" ht="12.75">
      <c r="A115" s="192">
        <v>24</v>
      </c>
      <c r="B115" s="193" t="s">
        <v>196</v>
      </c>
      <c r="C115" s="194" t="s">
        <v>197</v>
      </c>
      <c r="D115" s="195" t="s">
        <v>191</v>
      </c>
      <c r="E115" s="196">
        <v>15.0350535</v>
      </c>
      <c r="F115" s="196">
        <v>0</v>
      </c>
      <c r="G115" s="197">
        <f>E115*F115</f>
        <v>0</v>
      </c>
      <c r="H115" s="198">
        <v>0</v>
      </c>
      <c r="I115" s="198">
        <f>E115*H115</f>
        <v>0</v>
      </c>
      <c r="J115" s="198">
        <v>0</v>
      </c>
      <c r="K115" s="198">
        <f>E115*J115</f>
        <v>0</v>
      </c>
      <c r="Q115" s="191">
        <v>2</v>
      </c>
      <c r="AA115" s="164">
        <v>8</v>
      </c>
      <c r="AB115" s="164">
        <v>0</v>
      </c>
      <c r="AC115" s="164">
        <v>3</v>
      </c>
      <c r="BB115" s="164">
        <v>1</v>
      </c>
      <c r="BC115" s="164">
        <f>IF(BB115=1,G115,0)</f>
        <v>0</v>
      </c>
      <c r="BD115" s="164">
        <f>IF(BB115=2,G115,0)</f>
        <v>0</v>
      </c>
      <c r="BE115" s="164">
        <f>IF(BB115=3,G115,0)</f>
        <v>0</v>
      </c>
      <c r="BF115" s="164">
        <f>IF(BB115=4,G115,0)</f>
        <v>0</v>
      </c>
      <c r="BG115" s="164">
        <f>IF(BB115=5,G115,0)</f>
        <v>0</v>
      </c>
      <c r="CA115" s="164">
        <v>8</v>
      </c>
      <c r="CB115" s="164">
        <v>0</v>
      </c>
      <c r="CC115" s="191"/>
      <c r="CD115" s="191"/>
    </row>
    <row r="116" spans="1:82" ht="12.75">
      <c r="A116" s="192">
        <v>25</v>
      </c>
      <c r="B116" s="193" t="s">
        <v>198</v>
      </c>
      <c r="C116" s="194" t="s">
        <v>199</v>
      </c>
      <c r="D116" s="195" t="s">
        <v>191</v>
      </c>
      <c r="E116" s="196">
        <v>15.0350535</v>
      </c>
      <c r="F116" s="196">
        <v>0</v>
      </c>
      <c r="G116" s="197">
        <f>E116*F116</f>
        <v>0</v>
      </c>
      <c r="H116" s="198">
        <v>0</v>
      </c>
      <c r="I116" s="198">
        <f>E116*H116</f>
        <v>0</v>
      </c>
      <c r="J116" s="198">
        <v>0</v>
      </c>
      <c r="K116" s="198">
        <f>E116*J116</f>
        <v>0</v>
      </c>
      <c r="Q116" s="191">
        <v>2</v>
      </c>
      <c r="AA116" s="164">
        <v>8</v>
      </c>
      <c r="AB116" s="164">
        <v>0</v>
      </c>
      <c r="AC116" s="164">
        <v>3</v>
      </c>
      <c r="BB116" s="164">
        <v>1</v>
      </c>
      <c r="BC116" s="164">
        <f>IF(BB116=1,G116,0)</f>
        <v>0</v>
      </c>
      <c r="BD116" s="164">
        <f>IF(BB116=2,G116,0)</f>
        <v>0</v>
      </c>
      <c r="BE116" s="164">
        <f>IF(BB116=3,G116,0)</f>
        <v>0</v>
      </c>
      <c r="BF116" s="164">
        <f>IF(BB116=4,G116,0)</f>
        <v>0</v>
      </c>
      <c r="BG116" s="164">
        <f>IF(BB116=5,G116,0)</f>
        <v>0</v>
      </c>
      <c r="CA116" s="164">
        <v>8</v>
      </c>
      <c r="CB116" s="164">
        <v>0</v>
      </c>
      <c r="CC116" s="191"/>
      <c r="CD116" s="191"/>
    </row>
    <row r="117" spans="1:59" ht="12.75">
      <c r="A117" s="213"/>
      <c r="B117" s="214" t="s">
        <v>78</v>
      </c>
      <c r="C117" s="215" t="str">
        <f>CONCATENATE(B82," ",C82)</f>
        <v>96 Bourání konstrukcí</v>
      </c>
      <c r="D117" s="216"/>
      <c r="E117" s="217"/>
      <c r="F117" s="218"/>
      <c r="G117" s="219">
        <f>SUM(G82:G116)</f>
        <v>0</v>
      </c>
      <c r="H117" s="220"/>
      <c r="I117" s="221">
        <f>SUM(I82:I116)</f>
        <v>0.0016416000000000002</v>
      </c>
      <c r="J117" s="220"/>
      <c r="K117" s="221">
        <f>SUM(K82:K116)</f>
        <v>-15.035053500000002</v>
      </c>
      <c r="Q117" s="191">
        <v>4</v>
      </c>
      <c r="BC117" s="222">
        <f>SUM(BC82:BC116)</f>
        <v>0</v>
      </c>
      <c r="BD117" s="222">
        <f>SUM(BD82:BD116)</f>
        <v>0</v>
      </c>
      <c r="BE117" s="222">
        <f>SUM(BE82:BE116)</f>
        <v>0</v>
      </c>
      <c r="BF117" s="222">
        <f>SUM(BF82:BF116)</f>
        <v>0</v>
      </c>
      <c r="BG117" s="222">
        <f>SUM(BG82:BG116)</f>
        <v>0</v>
      </c>
    </row>
    <row r="118" spans="1:17" ht="12.75">
      <c r="A118" s="183" t="s">
        <v>76</v>
      </c>
      <c r="B118" s="184" t="s">
        <v>200</v>
      </c>
      <c r="C118" s="185" t="s">
        <v>201</v>
      </c>
      <c r="D118" s="186"/>
      <c r="E118" s="187"/>
      <c r="F118" s="187"/>
      <c r="G118" s="188"/>
      <c r="H118" s="189"/>
      <c r="I118" s="190"/>
      <c r="J118" s="189"/>
      <c r="K118" s="190"/>
      <c r="Q118" s="191">
        <v>1</v>
      </c>
    </row>
    <row r="119" spans="1:82" ht="12.75">
      <c r="A119" s="192">
        <v>26</v>
      </c>
      <c r="B119" s="193" t="s">
        <v>202</v>
      </c>
      <c r="C119" s="194" t="s">
        <v>203</v>
      </c>
      <c r="D119" s="195" t="s">
        <v>191</v>
      </c>
      <c r="E119" s="196">
        <v>30.04882166</v>
      </c>
      <c r="F119" s="196">
        <v>0</v>
      </c>
      <c r="G119" s="197">
        <f>E119*F119</f>
        <v>0</v>
      </c>
      <c r="H119" s="198">
        <v>0</v>
      </c>
      <c r="I119" s="198">
        <f>E119*H119</f>
        <v>0</v>
      </c>
      <c r="J119" s="198">
        <v>0</v>
      </c>
      <c r="K119" s="198">
        <f>E119*J119</f>
        <v>0</v>
      </c>
      <c r="Q119" s="191">
        <v>2</v>
      </c>
      <c r="AA119" s="164">
        <v>7</v>
      </c>
      <c r="AB119" s="164">
        <v>1</v>
      </c>
      <c r="AC119" s="164">
        <v>2</v>
      </c>
      <c r="BB119" s="164">
        <v>1</v>
      </c>
      <c r="BC119" s="164">
        <f>IF(BB119=1,G119,0)</f>
        <v>0</v>
      </c>
      <c r="BD119" s="164">
        <f>IF(BB119=2,G119,0)</f>
        <v>0</v>
      </c>
      <c r="BE119" s="164">
        <f>IF(BB119=3,G119,0)</f>
        <v>0</v>
      </c>
      <c r="BF119" s="164">
        <f>IF(BB119=4,G119,0)</f>
        <v>0</v>
      </c>
      <c r="BG119" s="164">
        <f>IF(BB119=5,G119,0)</f>
        <v>0</v>
      </c>
      <c r="CA119" s="164">
        <v>7</v>
      </c>
      <c r="CB119" s="164">
        <v>1</v>
      </c>
      <c r="CC119" s="191"/>
      <c r="CD119" s="191"/>
    </row>
    <row r="120" spans="1:59" ht="12.75">
      <c r="A120" s="213"/>
      <c r="B120" s="214" t="s">
        <v>78</v>
      </c>
      <c r="C120" s="215" t="str">
        <f>CONCATENATE(B118," ",C118)</f>
        <v>99 Staveništní přesun hmot</v>
      </c>
      <c r="D120" s="216"/>
      <c r="E120" s="217"/>
      <c r="F120" s="218"/>
      <c r="G120" s="219">
        <f>SUM(G118:G119)</f>
        <v>0</v>
      </c>
      <c r="H120" s="220"/>
      <c r="I120" s="221">
        <f>SUM(I118:I119)</f>
        <v>0</v>
      </c>
      <c r="J120" s="220"/>
      <c r="K120" s="221">
        <f>SUM(K118:K119)</f>
        <v>0</v>
      </c>
      <c r="Q120" s="191">
        <v>4</v>
      </c>
      <c r="BC120" s="222">
        <f>SUM(BC118:BC119)</f>
        <v>0</v>
      </c>
      <c r="BD120" s="222">
        <f>SUM(BD118:BD119)</f>
        <v>0</v>
      </c>
      <c r="BE120" s="222">
        <f>SUM(BE118:BE119)</f>
        <v>0</v>
      </c>
      <c r="BF120" s="222">
        <f>SUM(BF118:BF119)</f>
        <v>0</v>
      </c>
      <c r="BG120" s="222">
        <f>SUM(BG118:BG119)</f>
        <v>0</v>
      </c>
    </row>
    <row r="121" spans="1:17" ht="12.75">
      <c r="A121" s="183" t="s">
        <v>76</v>
      </c>
      <c r="B121" s="184" t="s">
        <v>204</v>
      </c>
      <c r="C121" s="185" t="s">
        <v>205</v>
      </c>
      <c r="D121" s="186"/>
      <c r="E121" s="187"/>
      <c r="F121" s="187"/>
      <c r="G121" s="188"/>
      <c r="H121" s="189"/>
      <c r="I121" s="190"/>
      <c r="J121" s="189"/>
      <c r="K121" s="190"/>
      <c r="Q121" s="191">
        <v>1</v>
      </c>
    </row>
    <row r="122" spans="1:82" ht="22.5">
      <c r="A122" s="192">
        <v>27</v>
      </c>
      <c r="B122" s="193" t="s">
        <v>206</v>
      </c>
      <c r="C122" s="194" t="s">
        <v>207</v>
      </c>
      <c r="D122" s="195" t="s">
        <v>91</v>
      </c>
      <c r="E122" s="196">
        <v>127.68</v>
      </c>
      <c r="F122" s="196">
        <v>0</v>
      </c>
      <c r="G122" s="197">
        <f>E122*F122</f>
        <v>0</v>
      </c>
      <c r="H122" s="198">
        <v>0.00021</v>
      </c>
      <c r="I122" s="198">
        <f>E122*H122</f>
        <v>0.0268128</v>
      </c>
      <c r="J122" s="198">
        <v>0</v>
      </c>
      <c r="K122" s="198">
        <f>E122*J122</f>
        <v>0</v>
      </c>
      <c r="Q122" s="191">
        <v>2</v>
      </c>
      <c r="AA122" s="164">
        <v>1</v>
      </c>
      <c r="AB122" s="164">
        <v>7</v>
      </c>
      <c r="AC122" s="164">
        <v>7</v>
      </c>
      <c r="BB122" s="164">
        <v>2</v>
      </c>
      <c r="BC122" s="164">
        <f>IF(BB122=1,G122,0)</f>
        <v>0</v>
      </c>
      <c r="BD122" s="164">
        <f>IF(BB122=2,G122,0)</f>
        <v>0</v>
      </c>
      <c r="BE122" s="164">
        <f>IF(BB122=3,G122,0)</f>
        <v>0</v>
      </c>
      <c r="BF122" s="164">
        <f>IF(BB122=4,G122,0)</f>
        <v>0</v>
      </c>
      <c r="BG122" s="164">
        <f>IF(BB122=5,G122,0)</f>
        <v>0</v>
      </c>
      <c r="CA122" s="164">
        <v>1</v>
      </c>
      <c r="CB122" s="164">
        <v>7</v>
      </c>
      <c r="CC122" s="191"/>
      <c r="CD122" s="191"/>
    </row>
    <row r="123" spans="1:17" ht="12.75">
      <c r="A123" s="199"/>
      <c r="B123" s="200"/>
      <c r="C123" s="206" t="s">
        <v>208</v>
      </c>
      <c r="D123" s="207"/>
      <c r="E123" s="208">
        <v>127.68</v>
      </c>
      <c r="F123" s="209"/>
      <c r="G123" s="210"/>
      <c r="H123" s="211"/>
      <c r="I123" s="212"/>
      <c r="J123" s="211"/>
      <c r="K123" s="212"/>
      <c r="M123" s="205" t="s">
        <v>208</v>
      </c>
      <c r="O123" s="205"/>
      <c r="Q123" s="191"/>
    </row>
    <row r="124" spans="1:82" ht="12.75">
      <c r="A124" s="192">
        <v>28</v>
      </c>
      <c r="B124" s="193" t="s">
        <v>209</v>
      </c>
      <c r="C124" s="194" t="s">
        <v>210</v>
      </c>
      <c r="D124" s="195" t="s">
        <v>91</v>
      </c>
      <c r="E124" s="196">
        <v>146.832</v>
      </c>
      <c r="F124" s="196">
        <v>0</v>
      </c>
      <c r="G124" s="197">
        <f>E124*F124</f>
        <v>0</v>
      </c>
      <c r="H124" s="198">
        <v>0.00184</v>
      </c>
      <c r="I124" s="198">
        <f>E124*H124</f>
        <v>0.27017088</v>
      </c>
      <c r="J124" s="198">
        <v>0</v>
      </c>
      <c r="K124" s="198">
        <f>E124*J124</f>
        <v>0</v>
      </c>
      <c r="Q124" s="191">
        <v>2</v>
      </c>
      <c r="AA124" s="164">
        <v>3</v>
      </c>
      <c r="AB124" s="164">
        <v>7</v>
      </c>
      <c r="AC124" s="164" t="s">
        <v>209</v>
      </c>
      <c r="BB124" s="164">
        <v>2</v>
      </c>
      <c r="BC124" s="164">
        <f>IF(BB124=1,G124,0)</f>
        <v>0</v>
      </c>
      <c r="BD124" s="164">
        <f>IF(BB124=2,G124,0)</f>
        <v>0</v>
      </c>
      <c r="BE124" s="164">
        <f>IF(BB124=3,G124,0)</f>
        <v>0</v>
      </c>
      <c r="BF124" s="164">
        <f>IF(BB124=4,G124,0)</f>
        <v>0</v>
      </c>
      <c r="BG124" s="164">
        <f>IF(BB124=5,G124,0)</f>
        <v>0</v>
      </c>
      <c r="CA124" s="164">
        <v>3</v>
      </c>
      <c r="CB124" s="164">
        <v>7</v>
      </c>
      <c r="CC124" s="191"/>
      <c r="CD124" s="191"/>
    </row>
    <row r="125" spans="1:17" ht="12.75">
      <c r="A125" s="199"/>
      <c r="B125" s="200"/>
      <c r="C125" s="206" t="s">
        <v>211</v>
      </c>
      <c r="D125" s="207"/>
      <c r="E125" s="208">
        <v>146.832</v>
      </c>
      <c r="F125" s="209"/>
      <c r="G125" s="210"/>
      <c r="H125" s="211"/>
      <c r="I125" s="212"/>
      <c r="J125" s="211"/>
      <c r="K125" s="212"/>
      <c r="M125" s="205" t="s">
        <v>211</v>
      </c>
      <c r="O125" s="205"/>
      <c r="Q125" s="191"/>
    </row>
    <row r="126" spans="1:82" ht="12.75">
      <c r="A126" s="192">
        <v>29</v>
      </c>
      <c r="B126" s="193" t="s">
        <v>212</v>
      </c>
      <c r="C126" s="194" t="s">
        <v>213</v>
      </c>
      <c r="D126" s="195" t="s">
        <v>61</v>
      </c>
      <c r="E126" s="196"/>
      <c r="F126" s="196">
        <v>0</v>
      </c>
      <c r="G126" s="197">
        <f>E126*F126</f>
        <v>0</v>
      </c>
      <c r="H126" s="198">
        <v>0</v>
      </c>
      <c r="I126" s="198">
        <f>E126*H126</f>
        <v>0</v>
      </c>
      <c r="J126" s="198">
        <v>0</v>
      </c>
      <c r="K126" s="198">
        <f>E126*J126</f>
        <v>0</v>
      </c>
      <c r="Q126" s="191">
        <v>2</v>
      </c>
      <c r="AA126" s="164">
        <v>7</v>
      </c>
      <c r="AB126" s="164">
        <v>1002</v>
      </c>
      <c r="AC126" s="164">
        <v>5</v>
      </c>
      <c r="BB126" s="164">
        <v>2</v>
      </c>
      <c r="BC126" s="164">
        <f>IF(BB126=1,G126,0)</f>
        <v>0</v>
      </c>
      <c r="BD126" s="164">
        <f>IF(BB126=2,G126,0)</f>
        <v>0</v>
      </c>
      <c r="BE126" s="164">
        <f>IF(BB126=3,G126,0)</f>
        <v>0</v>
      </c>
      <c r="BF126" s="164">
        <f>IF(BB126=4,G126,0)</f>
        <v>0</v>
      </c>
      <c r="BG126" s="164">
        <f>IF(BB126=5,G126,0)</f>
        <v>0</v>
      </c>
      <c r="CA126" s="164">
        <v>7</v>
      </c>
      <c r="CB126" s="164">
        <v>1002</v>
      </c>
      <c r="CC126" s="191"/>
      <c r="CD126" s="191"/>
    </row>
    <row r="127" spans="1:59" ht="12.75">
      <c r="A127" s="213"/>
      <c r="B127" s="214" t="s">
        <v>78</v>
      </c>
      <c r="C127" s="215" t="str">
        <f>CONCATENATE(B121," ",C121)</f>
        <v>712 Živičné krytiny</v>
      </c>
      <c r="D127" s="216"/>
      <c r="E127" s="217"/>
      <c r="F127" s="218"/>
      <c r="G127" s="219">
        <f>SUM(G121:G126)</f>
        <v>0</v>
      </c>
      <c r="H127" s="220"/>
      <c r="I127" s="221">
        <f>SUM(I121:I126)</f>
        <v>0.29698368</v>
      </c>
      <c r="J127" s="220"/>
      <c r="K127" s="221">
        <f>SUM(K121:K126)</f>
        <v>0</v>
      </c>
      <c r="Q127" s="191">
        <v>4</v>
      </c>
      <c r="BC127" s="222">
        <f>SUM(BC121:BC126)</f>
        <v>0</v>
      </c>
      <c r="BD127" s="222">
        <f>SUM(BD121:BD126)</f>
        <v>0</v>
      </c>
      <c r="BE127" s="222">
        <f>SUM(BE121:BE126)</f>
        <v>0</v>
      </c>
      <c r="BF127" s="222">
        <f>SUM(BF121:BF126)</f>
        <v>0</v>
      </c>
      <c r="BG127" s="222">
        <f>SUM(BG121:BG126)</f>
        <v>0</v>
      </c>
    </row>
    <row r="128" spans="1:17" ht="12.75">
      <c r="A128" s="183" t="s">
        <v>76</v>
      </c>
      <c r="B128" s="184" t="s">
        <v>214</v>
      </c>
      <c r="C128" s="185" t="s">
        <v>215</v>
      </c>
      <c r="D128" s="186"/>
      <c r="E128" s="187"/>
      <c r="F128" s="187"/>
      <c r="G128" s="188"/>
      <c r="H128" s="189"/>
      <c r="I128" s="190"/>
      <c r="J128" s="189"/>
      <c r="K128" s="190"/>
      <c r="Q128" s="191">
        <v>1</v>
      </c>
    </row>
    <row r="129" spans="1:82" ht="22.5">
      <c r="A129" s="192">
        <v>30</v>
      </c>
      <c r="B129" s="193" t="s">
        <v>216</v>
      </c>
      <c r="C129" s="194" t="s">
        <v>217</v>
      </c>
      <c r="D129" s="195" t="s">
        <v>91</v>
      </c>
      <c r="E129" s="196">
        <v>127.68</v>
      </c>
      <c r="F129" s="196">
        <v>0</v>
      </c>
      <c r="G129" s="197">
        <f>E129*F129</f>
        <v>0</v>
      </c>
      <c r="H129" s="198">
        <v>0.00816</v>
      </c>
      <c r="I129" s="198">
        <f>E129*H129</f>
        <v>1.0418688</v>
      </c>
      <c r="J129" s="198">
        <v>0</v>
      </c>
      <c r="K129" s="198">
        <f>E129*J129</f>
        <v>0</v>
      </c>
      <c r="Q129" s="191">
        <v>2</v>
      </c>
      <c r="AA129" s="164">
        <v>1</v>
      </c>
      <c r="AB129" s="164">
        <v>7</v>
      </c>
      <c r="AC129" s="164">
        <v>7</v>
      </c>
      <c r="BB129" s="164">
        <v>2</v>
      </c>
      <c r="BC129" s="164">
        <f>IF(BB129=1,G129,0)</f>
        <v>0</v>
      </c>
      <c r="BD129" s="164">
        <f>IF(BB129=2,G129,0)</f>
        <v>0</v>
      </c>
      <c r="BE129" s="164">
        <f>IF(BB129=3,G129,0)</f>
        <v>0</v>
      </c>
      <c r="BF129" s="164">
        <f>IF(BB129=4,G129,0)</f>
        <v>0</v>
      </c>
      <c r="BG129" s="164">
        <f>IF(BB129=5,G129,0)</f>
        <v>0</v>
      </c>
      <c r="CA129" s="164">
        <v>1</v>
      </c>
      <c r="CB129" s="164">
        <v>7</v>
      </c>
      <c r="CC129" s="191"/>
      <c r="CD129" s="191"/>
    </row>
    <row r="130" spans="1:17" ht="12.75">
      <c r="A130" s="199"/>
      <c r="B130" s="200"/>
      <c r="C130" s="201" t="s">
        <v>218</v>
      </c>
      <c r="D130" s="202"/>
      <c r="E130" s="202"/>
      <c r="F130" s="202"/>
      <c r="G130" s="203"/>
      <c r="H130" s="204"/>
      <c r="I130" s="204"/>
      <c r="J130" s="204"/>
      <c r="K130" s="204"/>
      <c r="L130" s="205" t="s">
        <v>218</v>
      </c>
      <c r="N130" s="205"/>
      <c r="Q130" s="191">
        <v>3</v>
      </c>
    </row>
    <row r="131" spans="1:17" ht="12.75">
      <c r="A131" s="199"/>
      <c r="B131" s="200"/>
      <c r="C131" s="206" t="s">
        <v>208</v>
      </c>
      <c r="D131" s="207"/>
      <c r="E131" s="208">
        <v>127.68</v>
      </c>
      <c r="F131" s="209"/>
      <c r="G131" s="210"/>
      <c r="H131" s="211"/>
      <c r="I131" s="212"/>
      <c r="J131" s="211"/>
      <c r="K131" s="212"/>
      <c r="M131" s="205" t="s">
        <v>208</v>
      </c>
      <c r="O131" s="205"/>
      <c r="Q131" s="191"/>
    </row>
    <row r="132" spans="1:82" ht="22.5">
      <c r="A132" s="192">
        <v>31</v>
      </c>
      <c r="B132" s="193" t="s">
        <v>219</v>
      </c>
      <c r="C132" s="194" t="s">
        <v>220</v>
      </c>
      <c r="D132" s="195" t="s">
        <v>91</v>
      </c>
      <c r="E132" s="196">
        <v>127.68</v>
      </c>
      <c r="F132" s="196">
        <v>0</v>
      </c>
      <c r="G132" s="197">
        <f>E132*F132</f>
        <v>0</v>
      </c>
      <c r="H132" s="198">
        <v>0.00014</v>
      </c>
      <c r="I132" s="198">
        <f>E132*H132</f>
        <v>0.0178752</v>
      </c>
      <c r="J132" s="198">
        <v>0</v>
      </c>
      <c r="K132" s="198">
        <f>E132*J132</f>
        <v>0</v>
      </c>
      <c r="Q132" s="191">
        <v>2</v>
      </c>
      <c r="AA132" s="164">
        <v>1</v>
      </c>
      <c r="AB132" s="164">
        <v>7</v>
      </c>
      <c r="AC132" s="164">
        <v>7</v>
      </c>
      <c r="BB132" s="164">
        <v>2</v>
      </c>
      <c r="BC132" s="164">
        <f>IF(BB132=1,G132,0)</f>
        <v>0</v>
      </c>
      <c r="BD132" s="164">
        <f>IF(BB132=2,G132,0)</f>
        <v>0</v>
      </c>
      <c r="BE132" s="164">
        <f>IF(BB132=3,G132,0)</f>
        <v>0</v>
      </c>
      <c r="BF132" s="164">
        <f>IF(BB132=4,G132,0)</f>
        <v>0</v>
      </c>
      <c r="BG132" s="164">
        <f>IF(BB132=5,G132,0)</f>
        <v>0</v>
      </c>
      <c r="CA132" s="164">
        <v>1</v>
      </c>
      <c r="CB132" s="164">
        <v>7</v>
      </c>
      <c r="CC132" s="191"/>
      <c r="CD132" s="191"/>
    </row>
    <row r="133" spans="1:17" ht="22.5">
      <c r="A133" s="199"/>
      <c r="B133" s="200"/>
      <c r="C133" s="201" t="s">
        <v>221</v>
      </c>
      <c r="D133" s="202"/>
      <c r="E133" s="202"/>
      <c r="F133" s="202"/>
      <c r="G133" s="203"/>
      <c r="H133" s="204"/>
      <c r="I133" s="204"/>
      <c r="J133" s="204"/>
      <c r="K133" s="204"/>
      <c r="L133" s="205" t="s">
        <v>221</v>
      </c>
      <c r="N133" s="205"/>
      <c r="Q133" s="191">
        <v>3</v>
      </c>
    </row>
    <row r="134" spans="1:17" ht="12.75">
      <c r="A134" s="199"/>
      <c r="B134" s="200"/>
      <c r="C134" s="201" t="s">
        <v>222</v>
      </c>
      <c r="D134" s="202"/>
      <c r="E134" s="202"/>
      <c r="F134" s="202"/>
      <c r="G134" s="203"/>
      <c r="H134" s="204"/>
      <c r="I134" s="204"/>
      <c r="J134" s="204"/>
      <c r="K134" s="204"/>
      <c r="L134" s="205" t="s">
        <v>222</v>
      </c>
      <c r="N134" s="205"/>
      <c r="Q134" s="191">
        <v>3</v>
      </c>
    </row>
    <row r="135" spans="1:17" ht="12.75">
      <c r="A135" s="199"/>
      <c r="B135" s="200"/>
      <c r="C135" s="206" t="s">
        <v>208</v>
      </c>
      <c r="D135" s="207"/>
      <c r="E135" s="208">
        <v>127.68</v>
      </c>
      <c r="F135" s="209"/>
      <c r="G135" s="210"/>
      <c r="H135" s="211"/>
      <c r="I135" s="212"/>
      <c r="J135" s="211"/>
      <c r="K135" s="212"/>
      <c r="M135" s="205" t="s">
        <v>208</v>
      </c>
      <c r="O135" s="205"/>
      <c r="Q135" s="191"/>
    </row>
    <row r="136" spans="1:82" ht="12.75">
      <c r="A136" s="192">
        <v>32</v>
      </c>
      <c r="B136" s="193" t="s">
        <v>223</v>
      </c>
      <c r="C136" s="194" t="s">
        <v>224</v>
      </c>
      <c r="D136" s="195" t="s">
        <v>61</v>
      </c>
      <c r="E136" s="196"/>
      <c r="F136" s="196">
        <v>0</v>
      </c>
      <c r="G136" s="197">
        <f>E136*F136</f>
        <v>0</v>
      </c>
      <c r="H136" s="198">
        <v>0</v>
      </c>
      <c r="I136" s="198">
        <f>E136*H136</f>
        <v>0</v>
      </c>
      <c r="J136" s="198">
        <v>0</v>
      </c>
      <c r="K136" s="198">
        <f>E136*J136</f>
        <v>0</v>
      </c>
      <c r="Q136" s="191">
        <v>2</v>
      </c>
      <c r="AA136" s="164">
        <v>7</v>
      </c>
      <c r="AB136" s="164">
        <v>1002</v>
      </c>
      <c r="AC136" s="164">
        <v>5</v>
      </c>
      <c r="BB136" s="164">
        <v>2</v>
      </c>
      <c r="BC136" s="164">
        <f>IF(BB136=1,G136,0)</f>
        <v>0</v>
      </c>
      <c r="BD136" s="164">
        <f>IF(BB136=2,G136,0)</f>
        <v>0</v>
      </c>
      <c r="BE136" s="164">
        <f>IF(BB136=3,G136,0)</f>
        <v>0</v>
      </c>
      <c r="BF136" s="164">
        <f>IF(BB136=4,G136,0)</f>
        <v>0</v>
      </c>
      <c r="BG136" s="164">
        <f>IF(BB136=5,G136,0)</f>
        <v>0</v>
      </c>
      <c r="CA136" s="164">
        <v>7</v>
      </c>
      <c r="CB136" s="164">
        <v>1002</v>
      </c>
      <c r="CC136" s="191"/>
      <c r="CD136" s="191"/>
    </row>
    <row r="137" spans="1:59" ht="12.75">
      <c r="A137" s="213"/>
      <c r="B137" s="214" t="s">
        <v>78</v>
      </c>
      <c r="C137" s="215" t="str">
        <f>CONCATENATE(B128," ",C128)</f>
        <v>713 Izolace tepelné</v>
      </c>
      <c r="D137" s="216"/>
      <c r="E137" s="217"/>
      <c r="F137" s="218"/>
      <c r="G137" s="219">
        <f>SUM(G128:G136)</f>
        <v>0</v>
      </c>
      <c r="H137" s="220"/>
      <c r="I137" s="221">
        <f>SUM(I128:I136)</f>
        <v>1.059744</v>
      </c>
      <c r="J137" s="220"/>
      <c r="K137" s="221">
        <f>SUM(K128:K136)</f>
        <v>0</v>
      </c>
      <c r="Q137" s="191">
        <v>4</v>
      </c>
      <c r="BC137" s="222">
        <f>SUM(BC128:BC136)</f>
        <v>0</v>
      </c>
      <c r="BD137" s="222">
        <f>SUM(BD128:BD136)</f>
        <v>0</v>
      </c>
      <c r="BE137" s="222">
        <f>SUM(BE128:BE136)</f>
        <v>0</v>
      </c>
      <c r="BF137" s="222">
        <f>SUM(BF128:BF136)</f>
        <v>0</v>
      </c>
      <c r="BG137" s="222">
        <f>SUM(BG128:BG136)</f>
        <v>0</v>
      </c>
    </row>
    <row r="138" spans="1:17" ht="12.75">
      <c r="A138" s="183" t="s">
        <v>76</v>
      </c>
      <c r="B138" s="184" t="s">
        <v>225</v>
      </c>
      <c r="C138" s="185" t="s">
        <v>226</v>
      </c>
      <c r="D138" s="186"/>
      <c r="E138" s="187"/>
      <c r="F138" s="187"/>
      <c r="G138" s="188"/>
      <c r="H138" s="189"/>
      <c r="I138" s="190"/>
      <c r="J138" s="189"/>
      <c r="K138" s="190"/>
      <c r="Q138" s="191">
        <v>1</v>
      </c>
    </row>
    <row r="139" spans="1:82" ht="12.75">
      <c r="A139" s="192">
        <v>33</v>
      </c>
      <c r="B139" s="193" t="s">
        <v>227</v>
      </c>
      <c r="C139" s="194" t="s">
        <v>228</v>
      </c>
      <c r="D139" s="195" t="s">
        <v>91</v>
      </c>
      <c r="E139" s="196">
        <v>50.745</v>
      </c>
      <c r="F139" s="196">
        <v>0</v>
      </c>
      <c r="G139" s="197">
        <f>E139*F139</f>
        <v>0</v>
      </c>
      <c r="H139" s="198">
        <v>0.01167</v>
      </c>
      <c r="I139" s="198">
        <f>E139*H139</f>
        <v>0.59219415</v>
      </c>
      <c r="J139" s="198">
        <v>0</v>
      </c>
      <c r="K139" s="198">
        <f>E139*J139</f>
        <v>0</v>
      </c>
      <c r="Q139" s="191">
        <v>2</v>
      </c>
      <c r="AA139" s="164">
        <v>1</v>
      </c>
      <c r="AB139" s="164">
        <v>7</v>
      </c>
      <c r="AC139" s="164">
        <v>7</v>
      </c>
      <c r="BB139" s="164">
        <v>2</v>
      </c>
      <c r="BC139" s="164">
        <f>IF(BB139=1,G139,0)</f>
        <v>0</v>
      </c>
      <c r="BD139" s="164">
        <f>IF(BB139=2,G139,0)</f>
        <v>0</v>
      </c>
      <c r="BE139" s="164">
        <f>IF(BB139=3,G139,0)</f>
        <v>0</v>
      </c>
      <c r="BF139" s="164">
        <f>IF(BB139=4,G139,0)</f>
        <v>0</v>
      </c>
      <c r="BG139" s="164">
        <f>IF(BB139=5,G139,0)</f>
        <v>0</v>
      </c>
      <c r="CA139" s="164">
        <v>1</v>
      </c>
      <c r="CB139" s="164">
        <v>7</v>
      </c>
      <c r="CC139" s="191"/>
      <c r="CD139" s="191"/>
    </row>
    <row r="140" spans="1:17" ht="12.75">
      <c r="A140" s="199"/>
      <c r="B140" s="200"/>
      <c r="C140" s="206" t="s">
        <v>229</v>
      </c>
      <c r="D140" s="207"/>
      <c r="E140" s="208">
        <v>50.745</v>
      </c>
      <c r="F140" s="209"/>
      <c r="G140" s="210"/>
      <c r="H140" s="211"/>
      <c r="I140" s="212"/>
      <c r="J140" s="211"/>
      <c r="K140" s="212"/>
      <c r="M140" s="205" t="s">
        <v>229</v>
      </c>
      <c r="O140" s="205"/>
      <c r="Q140" s="191"/>
    </row>
    <row r="141" spans="1:82" ht="12.75">
      <c r="A141" s="192">
        <v>34</v>
      </c>
      <c r="B141" s="193" t="s">
        <v>230</v>
      </c>
      <c r="C141" s="194" t="s">
        <v>231</v>
      </c>
      <c r="D141" s="195" t="s">
        <v>132</v>
      </c>
      <c r="E141" s="196">
        <v>0.9134</v>
      </c>
      <c r="F141" s="196">
        <v>0</v>
      </c>
      <c r="G141" s="197">
        <f>E141*F141</f>
        <v>0</v>
      </c>
      <c r="H141" s="198">
        <v>0.02357</v>
      </c>
      <c r="I141" s="198">
        <f>E141*H141</f>
        <v>0.021528838</v>
      </c>
      <c r="J141" s="198">
        <v>0</v>
      </c>
      <c r="K141" s="198">
        <f>E141*J141</f>
        <v>0</v>
      </c>
      <c r="Q141" s="191">
        <v>2</v>
      </c>
      <c r="AA141" s="164">
        <v>1</v>
      </c>
      <c r="AB141" s="164">
        <v>7</v>
      </c>
      <c r="AC141" s="164">
        <v>7</v>
      </c>
      <c r="BB141" s="164">
        <v>2</v>
      </c>
      <c r="BC141" s="164">
        <f>IF(BB141=1,G141,0)</f>
        <v>0</v>
      </c>
      <c r="BD141" s="164">
        <f>IF(BB141=2,G141,0)</f>
        <v>0</v>
      </c>
      <c r="BE141" s="164">
        <f>IF(BB141=3,G141,0)</f>
        <v>0</v>
      </c>
      <c r="BF141" s="164">
        <f>IF(BB141=4,G141,0)</f>
        <v>0</v>
      </c>
      <c r="BG141" s="164">
        <f>IF(BB141=5,G141,0)</f>
        <v>0</v>
      </c>
      <c r="CA141" s="164">
        <v>1</v>
      </c>
      <c r="CB141" s="164">
        <v>7</v>
      </c>
      <c r="CC141" s="191"/>
      <c r="CD141" s="191"/>
    </row>
    <row r="142" spans="1:17" ht="12.75">
      <c r="A142" s="199"/>
      <c r="B142" s="200"/>
      <c r="C142" s="206" t="s">
        <v>232</v>
      </c>
      <c r="D142" s="207"/>
      <c r="E142" s="208">
        <v>0.9134</v>
      </c>
      <c r="F142" s="209"/>
      <c r="G142" s="210"/>
      <c r="H142" s="211"/>
      <c r="I142" s="212"/>
      <c r="J142" s="211"/>
      <c r="K142" s="212"/>
      <c r="M142" s="205" t="s">
        <v>232</v>
      </c>
      <c r="O142" s="205"/>
      <c r="Q142" s="191"/>
    </row>
    <row r="143" spans="1:82" ht="12.75">
      <c r="A143" s="192">
        <v>35</v>
      </c>
      <c r="B143" s="193" t="s">
        <v>233</v>
      </c>
      <c r="C143" s="194" t="s">
        <v>234</v>
      </c>
      <c r="D143" s="195" t="s">
        <v>91</v>
      </c>
      <c r="E143" s="196">
        <v>55.8195</v>
      </c>
      <c r="F143" s="196">
        <v>0</v>
      </c>
      <c r="G143" s="197">
        <f>E143*F143</f>
        <v>0</v>
      </c>
      <c r="H143" s="198">
        <v>0.0109</v>
      </c>
      <c r="I143" s="198">
        <f>E143*H143</f>
        <v>0.60843255</v>
      </c>
      <c r="J143" s="198">
        <v>0</v>
      </c>
      <c r="K143" s="198">
        <f>E143*J143</f>
        <v>0</v>
      </c>
      <c r="Q143" s="191">
        <v>2</v>
      </c>
      <c r="AA143" s="164">
        <v>3</v>
      </c>
      <c r="AB143" s="164">
        <v>7</v>
      </c>
      <c r="AC143" s="164">
        <v>60725014</v>
      </c>
      <c r="BB143" s="164">
        <v>2</v>
      </c>
      <c r="BC143" s="164">
        <f>IF(BB143=1,G143,0)</f>
        <v>0</v>
      </c>
      <c r="BD143" s="164">
        <f>IF(BB143=2,G143,0)</f>
        <v>0</v>
      </c>
      <c r="BE143" s="164">
        <f>IF(BB143=3,G143,0)</f>
        <v>0</v>
      </c>
      <c r="BF143" s="164">
        <f>IF(BB143=4,G143,0)</f>
        <v>0</v>
      </c>
      <c r="BG143" s="164">
        <f>IF(BB143=5,G143,0)</f>
        <v>0</v>
      </c>
      <c r="CA143" s="164">
        <v>3</v>
      </c>
      <c r="CB143" s="164">
        <v>7</v>
      </c>
      <c r="CC143" s="191"/>
      <c r="CD143" s="191"/>
    </row>
    <row r="144" spans="1:17" ht="12.75">
      <c r="A144" s="199"/>
      <c r="B144" s="200"/>
      <c r="C144" s="206" t="s">
        <v>235</v>
      </c>
      <c r="D144" s="207"/>
      <c r="E144" s="208">
        <v>55.8195</v>
      </c>
      <c r="F144" s="209"/>
      <c r="G144" s="210"/>
      <c r="H144" s="211"/>
      <c r="I144" s="212"/>
      <c r="J144" s="211"/>
      <c r="K144" s="212"/>
      <c r="M144" s="205" t="s">
        <v>235</v>
      </c>
      <c r="O144" s="205"/>
      <c r="Q144" s="191"/>
    </row>
    <row r="145" spans="1:82" ht="12.75">
      <c r="A145" s="192">
        <v>36</v>
      </c>
      <c r="B145" s="193" t="s">
        <v>236</v>
      </c>
      <c r="C145" s="194" t="s">
        <v>237</v>
      </c>
      <c r="D145" s="195" t="s">
        <v>61</v>
      </c>
      <c r="E145" s="196"/>
      <c r="F145" s="196">
        <v>0</v>
      </c>
      <c r="G145" s="197">
        <f>E145*F145</f>
        <v>0</v>
      </c>
      <c r="H145" s="198">
        <v>0</v>
      </c>
      <c r="I145" s="198">
        <f>E145*H145</f>
        <v>0</v>
      </c>
      <c r="J145" s="198">
        <v>0</v>
      </c>
      <c r="K145" s="198">
        <f>E145*J145</f>
        <v>0</v>
      </c>
      <c r="Q145" s="191">
        <v>2</v>
      </c>
      <c r="AA145" s="164">
        <v>7</v>
      </c>
      <c r="AB145" s="164">
        <v>1002</v>
      </c>
      <c r="AC145" s="164">
        <v>5</v>
      </c>
      <c r="BB145" s="164">
        <v>2</v>
      </c>
      <c r="BC145" s="164">
        <f>IF(BB145=1,G145,0)</f>
        <v>0</v>
      </c>
      <c r="BD145" s="164">
        <f>IF(BB145=2,G145,0)</f>
        <v>0</v>
      </c>
      <c r="BE145" s="164">
        <f>IF(BB145=3,G145,0)</f>
        <v>0</v>
      </c>
      <c r="BF145" s="164">
        <f>IF(BB145=4,G145,0)</f>
        <v>0</v>
      </c>
      <c r="BG145" s="164">
        <f>IF(BB145=5,G145,0)</f>
        <v>0</v>
      </c>
      <c r="CA145" s="164">
        <v>7</v>
      </c>
      <c r="CB145" s="164">
        <v>1002</v>
      </c>
      <c r="CC145" s="191"/>
      <c r="CD145" s="191"/>
    </row>
    <row r="146" spans="1:59" ht="12.75">
      <c r="A146" s="213"/>
      <c r="B146" s="214" t="s">
        <v>78</v>
      </c>
      <c r="C146" s="215" t="str">
        <f>CONCATENATE(B138," ",C138)</f>
        <v>762 Konstrukce tesařské</v>
      </c>
      <c r="D146" s="216"/>
      <c r="E146" s="217"/>
      <c r="F146" s="218"/>
      <c r="G146" s="219">
        <f>SUM(G138:G145)</f>
        <v>0</v>
      </c>
      <c r="H146" s="220"/>
      <c r="I146" s="221">
        <f>SUM(I138:I145)</f>
        <v>1.222155538</v>
      </c>
      <c r="J146" s="220"/>
      <c r="K146" s="221">
        <f>SUM(K138:K145)</f>
        <v>0</v>
      </c>
      <c r="Q146" s="191">
        <v>4</v>
      </c>
      <c r="BC146" s="222">
        <f>SUM(BC138:BC145)</f>
        <v>0</v>
      </c>
      <c r="BD146" s="222">
        <f>SUM(BD138:BD145)</f>
        <v>0</v>
      </c>
      <c r="BE146" s="222">
        <f>SUM(BE138:BE145)</f>
        <v>0</v>
      </c>
      <c r="BF146" s="222">
        <f>SUM(BF138:BF145)</f>
        <v>0</v>
      </c>
      <c r="BG146" s="222">
        <f>SUM(BG138:BG145)</f>
        <v>0</v>
      </c>
    </row>
    <row r="147" spans="1:17" ht="12.75">
      <c r="A147" s="183" t="s">
        <v>76</v>
      </c>
      <c r="B147" s="184" t="s">
        <v>238</v>
      </c>
      <c r="C147" s="185" t="s">
        <v>239</v>
      </c>
      <c r="D147" s="186"/>
      <c r="E147" s="187"/>
      <c r="F147" s="187"/>
      <c r="G147" s="188"/>
      <c r="H147" s="189"/>
      <c r="I147" s="190"/>
      <c r="J147" s="189"/>
      <c r="K147" s="190"/>
      <c r="Q147" s="191">
        <v>1</v>
      </c>
    </row>
    <row r="148" spans="1:82" ht="12.75">
      <c r="A148" s="192">
        <v>37</v>
      </c>
      <c r="B148" s="193" t="s">
        <v>240</v>
      </c>
      <c r="C148" s="194" t="s">
        <v>241</v>
      </c>
      <c r="D148" s="195" t="s">
        <v>159</v>
      </c>
      <c r="E148" s="196">
        <v>25.77</v>
      </c>
      <c r="F148" s="196">
        <v>0</v>
      </c>
      <c r="G148" s="197">
        <f>E148*F148</f>
        <v>0</v>
      </c>
      <c r="H148" s="198">
        <v>0.00437</v>
      </c>
      <c r="I148" s="198">
        <f>E148*H148</f>
        <v>0.11261489999999999</v>
      </c>
      <c r="J148" s="198">
        <v>0</v>
      </c>
      <c r="K148" s="198">
        <f>E148*J148</f>
        <v>0</v>
      </c>
      <c r="Q148" s="191">
        <v>2</v>
      </c>
      <c r="AA148" s="164">
        <v>1</v>
      </c>
      <c r="AB148" s="164">
        <v>7</v>
      </c>
      <c r="AC148" s="164">
        <v>7</v>
      </c>
      <c r="BB148" s="164">
        <v>2</v>
      </c>
      <c r="BC148" s="164">
        <f>IF(BB148=1,G148,0)</f>
        <v>0</v>
      </c>
      <c r="BD148" s="164">
        <f>IF(BB148=2,G148,0)</f>
        <v>0</v>
      </c>
      <c r="BE148" s="164">
        <f>IF(BB148=3,G148,0)</f>
        <v>0</v>
      </c>
      <c r="BF148" s="164">
        <f>IF(BB148=4,G148,0)</f>
        <v>0</v>
      </c>
      <c r="BG148" s="164">
        <f>IF(BB148=5,G148,0)</f>
        <v>0</v>
      </c>
      <c r="CA148" s="164">
        <v>1</v>
      </c>
      <c r="CB148" s="164">
        <v>7</v>
      </c>
      <c r="CC148" s="191"/>
      <c r="CD148" s="191"/>
    </row>
    <row r="149" spans="1:17" ht="12.75">
      <c r="A149" s="199"/>
      <c r="B149" s="200"/>
      <c r="C149" s="206" t="s">
        <v>166</v>
      </c>
      <c r="D149" s="207"/>
      <c r="E149" s="208">
        <v>20.4</v>
      </c>
      <c r="F149" s="209"/>
      <c r="G149" s="210"/>
      <c r="H149" s="211"/>
      <c r="I149" s="212"/>
      <c r="J149" s="211"/>
      <c r="K149" s="212"/>
      <c r="M149" s="205" t="s">
        <v>166</v>
      </c>
      <c r="O149" s="205"/>
      <c r="Q149" s="191"/>
    </row>
    <row r="150" spans="1:17" ht="12.75">
      <c r="A150" s="199"/>
      <c r="B150" s="200"/>
      <c r="C150" s="206" t="s">
        <v>167</v>
      </c>
      <c r="D150" s="207"/>
      <c r="E150" s="208">
        <v>3.6</v>
      </c>
      <c r="F150" s="209"/>
      <c r="G150" s="210"/>
      <c r="H150" s="211"/>
      <c r="I150" s="212"/>
      <c r="J150" s="211"/>
      <c r="K150" s="212"/>
      <c r="M150" s="205" t="s">
        <v>167</v>
      </c>
      <c r="O150" s="205"/>
      <c r="Q150" s="191"/>
    </row>
    <row r="151" spans="1:17" ht="12.75">
      <c r="A151" s="199"/>
      <c r="B151" s="200"/>
      <c r="C151" s="206" t="s">
        <v>168</v>
      </c>
      <c r="D151" s="207"/>
      <c r="E151" s="208">
        <v>1.77</v>
      </c>
      <c r="F151" s="209"/>
      <c r="G151" s="210"/>
      <c r="H151" s="211"/>
      <c r="I151" s="212"/>
      <c r="J151" s="211"/>
      <c r="K151" s="212"/>
      <c r="M151" s="205" t="s">
        <v>168</v>
      </c>
      <c r="O151" s="205"/>
      <c r="Q151" s="191"/>
    </row>
    <row r="152" spans="1:17" ht="12.75">
      <c r="A152" s="199"/>
      <c r="B152" s="200"/>
      <c r="C152" s="235" t="s">
        <v>97</v>
      </c>
      <c r="D152" s="207"/>
      <c r="E152" s="234">
        <v>25.77</v>
      </c>
      <c r="F152" s="209"/>
      <c r="G152" s="210"/>
      <c r="H152" s="211"/>
      <c r="I152" s="212"/>
      <c r="J152" s="211"/>
      <c r="K152" s="212"/>
      <c r="M152" s="205" t="s">
        <v>97</v>
      </c>
      <c r="O152" s="205"/>
      <c r="Q152" s="191"/>
    </row>
    <row r="153" spans="1:82" ht="12.75">
      <c r="A153" s="192">
        <v>38</v>
      </c>
      <c r="B153" s="193" t="s">
        <v>242</v>
      </c>
      <c r="C153" s="194" t="s">
        <v>243</v>
      </c>
      <c r="D153" s="195" t="s">
        <v>159</v>
      </c>
      <c r="E153" s="196">
        <v>14</v>
      </c>
      <c r="F153" s="196">
        <v>0</v>
      </c>
      <c r="G153" s="197">
        <f>E153*F153</f>
        <v>0</v>
      </c>
      <c r="H153" s="198">
        <v>5E-05</v>
      </c>
      <c r="I153" s="198">
        <f>E153*H153</f>
        <v>0.0007</v>
      </c>
      <c r="J153" s="198">
        <v>0</v>
      </c>
      <c r="K153" s="198">
        <f>E153*J153</f>
        <v>0</v>
      </c>
      <c r="Q153" s="191">
        <v>2</v>
      </c>
      <c r="AA153" s="164">
        <v>1</v>
      </c>
      <c r="AB153" s="164">
        <v>7</v>
      </c>
      <c r="AC153" s="164">
        <v>7</v>
      </c>
      <c r="BB153" s="164">
        <v>2</v>
      </c>
      <c r="BC153" s="164">
        <f>IF(BB153=1,G153,0)</f>
        <v>0</v>
      </c>
      <c r="BD153" s="164">
        <f>IF(BB153=2,G153,0)</f>
        <v>0</v>
      </c>
      <c r="BE153" s="164">
        <f>IF(BB153=3,G153,0)</f>
        <v>0</v>
      </c>
      <c r="BF153" s="164">
        <f>IF(BB153=4,G153,0)</f>
        <v>0</v>
      </c>
      <c r="BG153" s="164">
        <f>IF(BB153=5,G153,0)</f>
        <v>0</v>
      </c>
      <c r="CA153" s="164">
        <v>1</v>
      </c>
      <c r="CB153" s="164">
        <v>7</v>
      </c>
      <c r="CC153" s="191"/>
      <c r="CD153" s="191"/>
    </row>
    <row r="154" spans="1:17" ht="12.75">
      <c r="A154" s="199"/>
      <c r="B154" s="200"/>
      <c r="C154" s="206" t="s">
        <v>171</v>
      </c>
      <c r="D154" s="207"/>
      <c r="E154" s="208">
        <v>14</v>
      </c>
      <c r="F154" s="209"/>
      <c r="G154" s="210"/>
      <c r="H154" s="211"/>
      <c r="I154" s="212"/>
      <c r="J154" s="211"/>
      <c r="K154" s="212"/>
      <c r="M154" s="205" t="s">
        <v>171</v>
      </c>
      <c r="O154" s="205"/>
      <c r="Q154" s="191"/>
    </row>
    <row r="155" spans="1:82" ht="12.75">
      <c r="A155" s="192">
        <v>39</v>
      </c>
      <c r="B155" s="193" t="s">
        <v>244</v>
      </c>
      <c r="C155" s="194" t="s">
        <v>245</v>
      </c>
      <c r="D155" s="195" t="s">
        <v>159</v>
      </c>
      <c r="E155" s="196">
        <v>4.4</v>
      </c>
      <c r="F155" s="196">
        <v>0</v>
      </c>
      <c r="G155" s="197">
        <f>E155*F155</f>
        <v>0</v>
      </c>
      <c r="H155" s="198">
        <v>0.00363</v>
      </c>
      <c r="I155" s="198">
        <f>E155*H155</f>
        <v>0.015972</v>
      </c>
      <c r="J155" s="198">
        <v>0</v>
      </c>
      <c r="K155" s="198">
        <f>E155*J155</f>
        <v>0</v>
      </c>
      <c r="Q155" s="191">
        <v>2</v>
      </c>
      <c r="AA155" s="164">
        <v>1</v>
      </c>
      <c r="AB155" s="164">
        <v>7</v>
      </c>
      <c r="AC155" s="164">
        <v>7</v>
      </c>
      <c r="BB155" s="164">
        <v>2</v>
      </c>
      <c r="BC155" s="164">
        <f>IF(BB155=1,G155,0)</f>
        <v>0</v>
      </c>
      <c r="BD155" s="164">
        <f>IF(BB155=2,G155,0)</f>
        <v>0</v>
      </c>
      <c r="BE155" s="164">
        <f>IF(BB155=3,G155,0)</f>
        <v>0</v>
      </c>
      <c r="BF155" s="164">
        <f>IF(BB155=4,G155,0)</f>
        <v>0</v>
      </c>
      <c r="BG155" s="164">
        <f>IF(BB155=5,G155,0)</f>
        <v>0</v>
      </c>
      <c r="CA155" s="164">
        <v>1</v>
      </c>
      <c r="CB155" s="164">
        <v>7</v>
      </c>
      <c r="CC155" s="191"/>
      <c r="CD155" s="191"/>
    </row>
    <row r="156" spans="1:17" ht="12.75">
      <c r="A156" s="199"/>
      <c r="B156" s="200"/>
      <c r="C156" s="206" t="s">
        <v>246</v>
      </c>
      <c r="D156" s="207"/>
      <c r="E156" s="208">
        <v>4.4</v>
      </c>
      <c r="F156" s="209"/>
      <c r="G156" s="210"/>
      <c r="H156" s="211"/>
      <c r="I156" s="212"/>
      <c r="J156" s="211"/>
      <c r="K156" s="212"/>
      <c r="M156" s="205" t="s">
        <v>246</v>
      </c>
      <c r="O156" s="205"/>
      <c r="Q156" s="191"/>
    </row>
    <row r="157" spans="1:82" ht="12.75">
      <c r="A157" s="192">
        <v>40</v>
      </c>
      <c r="B157" s="193" t="s">
        <v>247</v>
      </c>
      <c r="C157" s="194" t="s">
        <v>248</v>
      </c>
      <c r="D157" s="195" t="s">
        <v>61</v>
      </c>
      <c r="E157" s="196"/>
      <c r="F157" s="196">
        <v>0</v>
      </c>
      <c r="G157" s="197">
        <f>E157*F157</f>
        <v>0</v>
      </c>
      <c r="H157" s="198">
        <v>0</v>
      </c>
      <c r="I157" s="198">
        <f>E157*H157</f>
        <v>0</v>
      </c>
      <c r="J157" s="198">
        <v>0</v>
      </c>
      <c r="K157" s="198">
        <f>E157*J157</f>
        <v>0</v>
      </c>
      <c r="Q157" s="191">
        <v>2</v>
      </c>
      <c r="AA157" s="164">
        <v>7</v>
      </c>
      <c r="AB157" s="164">
        <v>1002</v>
      </c>
      <c r="AC157" s="164">
        <v>5</v>
      </c>
      <c r="BB157" s="164">
        <v>2</v>
      </c>
      <c r="BC157" s="164">
        <f>IF(BB157=1,G157,0)</f>
        <v>0</v>
      </c>
      <c r="BD157" s="164">
        <f>IF(BB157=2,G157,0)</f>
        <v>0</v>
      </c>
      <c r="BE157" s="164">
        <f>IF(BB157=3,G157,0)</f>
        <v>0</v>
      </c>
      <c r="BF157" s="164">
        <f>IF(BB157=4,G157,0)</f>
        <v>0</v>
      </c>
      <c r="BG157" s="164">
        <f>IF(BB157=5,G157,0)</f>
        <v>0</v>
      </c>
      <c r="CA157" s="164">
        <v>7</v>
      </c>
      <c r="CB157" s="164">
        <v>1002</v>
      </c>
      <c r="CC157" s="191"/>
      <c r="CD157" s="191"/>
    </row>
    <row r="158" spans="1:59" ht="12.75">
      <c r="A158" s="213"/>
      <c r="B158" s="214" t="s">
        <v>78</v>
      </c>
      <c r="C158" s="215" t="str">
        <f>CONCATENATE(B147," ",C147)</f>
        <v>764 Konstrukce klempířské</v>
      </c>
      <c r="D158" s="216"/>
      <c r="E158" s="217"/>
      <c r="F158" s="218"/>
      <c r="G158" s="219">
        <f>SUM(G147:G157)</f>
        <v>0</v>
      </c>
      <c r="H158" s="220"/>
      <c r="I158" s="221">
        <f>SUM(I147:I157)</f>
        <v>0.12928689999999998</v>
      </c>
      <c r="J158" s="220"/>
      <c r="K158" s="221">
        <f>SUM(K147:K157)</f>
        <v>0</v>
      </c>
      <c r="Q158" s="191">
        <v>4</v>
      </c>
      <c r="BC158" s="222">
        <f>SUM(BC147:BC157)</f>
        <v>0</v>
      </c>
      <c r="BD158" s="222">
        <f>SUM(BD147:BD157)</f>
        <v>0</v>
      </c>
      <c r="BE158" s="222">
        <f>SUM(BE147:BE157)</f>
        <v>0</v>
      </c>
      <c r="BF158" s="222">
        <f>SUM(BF147:BF157)</f>
        <v>0</v>
      </c>
      <c r="BG158" s="222">
        <f>SUM(BG147:BG157)</f>
        <v>0</v>
      </c>
    </row>
    <row r="159" spans="1:17" ht="12.75">
      <c r="A159" s="183" t="s">
        <v>76</v>
      </c>
      <c r="B159" s="184" t="s">
        <v>249</v>
      </c>
      <c r="C159" s="185" t="s">
        <v>250</v>
      </c>
      <c r="D159" s="186"/>
      <c r="E159" s="187"/>
      <c r="F159" s="187"/>
      <c r="G159" s="188"/>
      <c r="H159" s="189"/>
      <c r="I159" s="190"/>
      <c r="J159" s="189"/>
      <c r="K159" s="190"/>
      <c r="Q159" s="191">
        <v>1</v>
      </c>
    </row>
    <row r="160" spans="1:82" ht="22.5">
      <c r="A160" s="192">
        <v>41</v>
      </c>
      <c r="B160" s="193" t="s">
        <v>251</v>
      </c>
      <c r="C160" s="194" t="s">
        <v>252</v>
      </c>
      <c r="D160" s="195" t="s">
        <v>253</v>
      </c>
      <c r="E160" s="196">
        <v>2</v>
      </c>
      <c r="F160" s="196">
        <v>0</v>
      </c>
      <c r="G160" s="197">
        <f>E160*F160</f>
        <v>0</v>
      </c>
      <c r="H160" s="198">
        <v>0.006</v>
      </c>
      <c r="I160" s="198">
        <f>E160*H160</f>
        <v>0.012</v>
      </c>
      <c r="J160" s="198">
        <v>0</v>
      </c>
      <c r="K160" s="198">
        <f>E160*J160</f>
        <v>0</v>
      </c>
      <c r="Q160" s="191">
        <v>2</v>
      </c>
      <c r="AA160" s="164">
        <v>1</v>
      </c>
      <c r="AB160" s="164">
        <v>7</v>
      </c>
      <c r="AC160" s="164">
        <v>7</v>
      </c>
      <c r="BB160" s="164">
        <v>2</v>
      </c>
      <c r="BC160" s="164">
        <f>IF(BB160=1,G160,0)</f>
        <v>0</v>
      </c>
      <c r="BD160" s="164">
        <f>IF(BB160=2,G160,0)</f>
        <v>0</v>
      </c>
      <c r="BE160" s="164">
        <f>IF(BB160=3,G160,0)</f>
        <v>0</v>
      </c>
      <c r="BF160" s="164">
        <f>IF(BB160=4,G160,0)</f>
        <v>0</v>
      </c>
      <c r="BG160" s="164">
        <f>IF(BB160=5,G160,0)</f>
        <v>0</v>
      </c>
      <c r="CA160" s="164">
        <v>1</v>
      </c>
      <c r="CB160" s="164">
        <v>7</v>
      </c>
      <c r="CC160" s="191"/>
      <c r="CD160" s="191"/>
    </row>
    <row r="161" spans="1:17" ht="12.75">
      <c r="A161" s="199"/>
      <c r="B161" s="200"/>
      <c r="C161" s="201" t="s">
        <v>254</v>
      </c>
      <c r="D161" s="202"/>
      <c r="E161" s="202"/>
      <c r="F161" s="202"/>
      <c r="G161" s="203"/>
      <c r="H161" s="204"/>
      <c r="I161" s="204"/>
      <c r="J161" s="204"/>
      <c r="K161" s="204"/>
      <c r="L161" s="205" t="s">
        <v>254</v>
      </c>
      <c r="N161" s="205"/>
      <c r="Q161" s="191">
        <v>3</v>
      </c>
    </row>
    <row r="162" spans="1:17" ht="12.75">
      <c r="A162" s="199"/>
      <c r="B162" s="200"/>
      <c r="C162" s="206" t="s">
        <v>255</v>
      </c>
      <c r="D162" s="207"/>
      <c r="E162" s="208">
        <v>2</v>
      </c>
      <c r="F162" s="209"/>
      <c r="G162" s="210"/>
      <c r="H162" s="211"/>
      <c r="I162" s="212"/>
      <c r="J162" s="211"/>
      <c r="K162" s="212"/>
      <c r="M162" s="205">
        <v>2</v>
      </c>
      <c r="O162" s="205"/>
      <c r="Q162" s="191"/>
    </row>
    <row r="163" spans="1:82" ht="22.5">
      <c r="A163" s="192">
        <v>42</v>
      </c>
      <c r="B163" s="193" t="s">
        <v>256</v>
      </c>
      <c r="C163" s="194" t="s">
        <v>257</v>
      </c>
      <c r="D163" s="195" t="s">
        <v>253</v>
      </c>
      <c r="E163" s="196">
        <v>1</v>
      </c>
      <c r="F163" s="196">
        <v>0</v>
      </c>
      <c r="G163" s="197">
        <f>E163*F163</f>
        <v>0</v>
      </c>
      <c r="H163" s="198">
        <v>0.006</v>
      </c>
      <c r="I163" s="198">
        <f>E163*H163</f>
        <v>0.006</v>
      </c>
      <c r="J163" s="198">
        <v>0</v>
      </c>
      <c r="K163" s="198">
        <f>E163*J163</f>
        <v>0</v>
      </c>
      <c r="Q163" s="191">
        <v>2</v>
      </c>
      <c r="AA163" s="164">
        <v>1</v>
      </c>
      <c r="AB163" s="164">
        <v>7</v>
      </c>
      <c r="AC163" s="164">
        <v>7</v>
      </c>
      <c r="BB163" s="164">
        <v>2</v>
      </c>
      <c r="BC163" s="164">
        <f>IF(BB163=1,G163,0)</f>
        <v>0</v>
      </c>
      <c r="BD163" s="164">
        <f>IF(BB163=2,G163,0)</f>
        <v>0</v>
      </c>
      <c r="BE163" s="164">
        <f>IF(BB163=3,G163,0)</f>
        <v>0</v>
      </c>
      <c r="BF163" s="164">
        <f>IF(BB163=4,G163,0)</f>
        <v>0</v>
      </c>
      <c r="BG163" s="164">
        <f>IF(BB163=5,G163,0)</f>
        <v>0</v>
      </c>
      <c r="CA163" s="164">
        <v>1</v>
      </c>
      <c r="CB163" s="164">
        <v>7</v>
      </c>
      <c r="CC163" s="191"/>
      <c r="CD163" s="191"/>
    </row>
    <row r="164" spans="1:17" ht="12.75">
      <c r="A164" s="199"/>
      <c r="B164" s="200"/>
      <c r="C164" s="201" t="s">
        <v>258</v>
      </c>
      <c r="D164" s="202"/>
      <c r="E164" s="202"/>
      <c r="F164" s="202"/>
      <c r="G164" s="203"/>
      <c r="H164" s="204"/>
      <c r="I164" s="204"/>
      <c r="J164" s="204"/>
      <c r="K164" s="204"/>
      <c r="L164" s="205" t="s">
        <v>258</v>
      </c>
      <c r="N164" s="205"/>
      <c r="Q164" s="191">
        <v>3</v>
      </c>
    </row>
    <row r="165" spans="1:17" ht="12.75">
      <c r="A165" s="199"/>
      <c r="B165" s="200"/>
      <c r="C165" s="201" t="s">
        <v>259</v>
      </c>
      <c r="D165" s="202"/>
      <c r="E165" s="202"/>
      <c r="F165" s="202"/>
      <c r="G165" s="203"/>
      <c r="H165" s="204"/>
      <c r="I165" s="204"/>
      <c r="J165" s="204"/>
      <c r="K165" s="204"/>
      <c r="L165" s="205" t="s">
        <v>259</v>
      </c>
      <c r="N165" s="205"/>
      <c r="Q165" s="191">
        <v>3</v>
      </c>
    </row>
    <row r="166" spans="1:17" ht="12.75">
      <c r="A166" s="199"/>
      <c r="B166" s="200"/>
      <c r="C166" s="206" t="s">
        <v>77</v>
      </c>
      <c r="D166" s="207"/>
      <c r="E166" s="208">
        <v>1</v>
      </c>
      <c r="F166" s="209"/>
      <c r="G166" s="210"/>
      <c r="H166" s="211"/>
      <c r="I166" s="212"/>
      <c r="J166" s="211"/>
      <c r="K166" s="212"/>
      <c r="M166" s="205">
        <v>1</v>
      </c>
      <c r="O166" s="205"/>
      <c r="Q166" s="191"/>
    </row>
    <row r="167" spans="1:82" ht="22.5">
      <c r="A167" s="192">
        <v>43</v>
      </c>
      <c r="B167" s="193" t="s">
        <v>260</v>
      </c>
      <c r="C167" s="194" t="s">
        <v>261</v>
      </c>
      <c r="D167" s="195" t="s">
        <v>262</v>
      </c>
      <c r="E167" s="196">
        <v>1</v>
      </c>
      <c r="F167" s="196">
        <v>0</v>
      </c>
      <c r="G167" s="197">
        <f>E167*F167</f>
        <v>0</v>
      </c>
      <c r="H167" s="198">
        <v>0.006</v>
      </c>
      <c r="I167" s="198">
        <f>E167*H167</f>
        <v>0.006</v>
      </c>
      <c r="J167" s="198">
        <v>0</v>
      </c>
      <c r="K167" s="198">
        <f>E167*J167</f>
        <v>0</v>
      </c>
      <c r="Q167" s="191">
        <v>2</v>
      </c>
      <c r="AA167" s="164">
        <v>1</v>
      </c>
      <c r="AB167" s="164">
        <v>7</v>
      </c>
      <c r="AC167" s="164">
        <v>7</v>
      </c>
      <c r="BB167" s="164">
        <v>2</v>
      </c>
      <c r="BC167" s="164">
        <f>IF(BB167=1,G167,0)</f>
        <v>0</v>
      </c>
      <c r="BD167" s="164">
        <f>IF(BB167=2,G167,0)</f>
        <v>0</v>
      </c>
      <c r="BE167" s="164">
        <f>IF(BB167=3,G167,0)</f>
        <v>0</v>
      </c>
      <c r="BF167" s="164">
        <f>IF(BB167=4,G167,0)</f>
        <v>0</v>
      </c>
      <c r="BG167" s="164">
        <f>IF(BB167=5,G167,0)</f>
        <v>0</v>
      </c>
      <c r="CA167" s="164">
        <v>1</v>
      </c>
      <c r="CB167" s="164">
        <v>7</v>
      </c>
      <c r="CC167" s="191"/>
      <c r="CD167" s="191"/>
    </row>
    <row r="168" spans="1:17" ht="12.75">
      <c r="A168" s="199"/>
      <c r="B168" s="200"/>
      <c r="C168" s="201" t="s">
        <v>263</v>
      </c>
      <c r="D168" s="202"/>
      <c r="E168" s="202"/>
      <c r="F168" s="202"/>
      <c r="G168" s="203"/>
      <c r="H168" s="204"/>
      <c r="I168" s="204"/>
      <c r="J168" s="204"/>
      <c r="K168" s="204"/>
      <c r="L168" s="205" t="s">
        <v>263</v>
      </c>
      <c r="N168" s="205"/>
      <c r="Q168" s="191">
        <v>3</v>
      </c>
    </row>
    <row r="169" spans="1:17" ht="12.75">
      <c r="A169" s="199"/>
      <c r="B169" s="200"/>
      <c r="C169" s="206" t="s">
        <v>77</v>
      </c>
      <c r="D169" s="207"/>
      <c r="E169" s="208">
        <v>1</v>
      </c>
      <c r="F169" s="209"/>
      <c r="G169" s="210"/>
      <c r="H169" s="211"/>
      <c r="I169" s="212"/>
      <c r="J169" s="211"/>
      <c r="K169" s="212"/>
      <c r="M169" s="205">
        <v>1</v>
      </c>
      <c r="O169" s="205"/>
      <c r="Q169" s="191"/>
    </row>
    <row r="170" spans="1:82" ht="22.5">
      <c r="A170" s="192">
        <v>44</v>
      </c>
      <c r="B170" s="193" t="s">
        <v>264</v>
      </c>
      <c r="C170" s="194" t="s">
        <v>265</v>
      </c>
      <c r="D170" s="195" t="s">
        <v>253</v>
      </c>
      <c r="E170" s="196">
        <v>1</v>
      </c>
      <c r="F170" s="196">
        <v>0</v>
      </c>
      <c r="G170" s="197">
        <f>E170*F170</f>
        <v>0</v>
      </c>
      <c r="H170" s="198">
        <v>0.006</v>
      </c>
      <c r="I170" s="198">
        <f>E170*H170</f>
        <v>0.006</v>
      </c>
      <c r="J170" s="198">
        <v>0</v>
      </c>
      <c r="K170" s="198">
        <f>E170*J170</f>
        <v>0</v>
      </c>
      <c r="Q170" s="191">
        <v>2</v>
      </c>
      <c r="AA170" s="164">
        <v>1</v>
      </c>
      <c r="AB170" s="164">
        <v>7</v>
      </c>
      <c r="AC170" s="164">
        <v>7</v>
      </c>
      <c r="BB170" s="164">
        <v>2</v>
      </c>
      <c r="BC170" s="164">
        <f>IF(BB170=1,G170,0)</f>
        <v>0</v>
      </c>
      <c r="BD170" s="164">
        <f>IF(BB170=2,G170,0)</f>
        <v>0</v>
      </c>
      <c r="BE170" s="164">
        <f>IF(BB170=3,G170,0)</f>
        <v>0</v>
      </c>
      <c r="BF170" s="164">
        <f>IF(BB170=4,G170,0)</f>
        <v>0</v>
      </c>
      <c r="BG170" s="164">
        <f>IF(BB170=5,G170,0)</f>
        <v>0</v>
      </c>
      <c r="CA170" s="164">
        <v>1</v>
      </c>
      <c r="CB170" s="164">
        <v>7</v>
      </c>
      <c r="CC170" s="191"/>
      <c r="CD170" s="191"/>
    </row>
    <row r="171" spans="1:17" ht="12.75">
      <c r="A171" s="199"/>
      <c r="B171" s="200"/>
      <c r="C171" s="201" t="s">
        <v>254</v>
      </c>
      <c r="D171" s="202"/>
      <c r="E171" s="202"/>
      <c r="F171" s="202"/>
      <c r="G171" s="203"/>
      <c r="H171" s="204"/>
      <c r="I171" s="204"/>
      <c r="J171" s="204"/>
      <c r="K171" s="204"/>
      <c r="L171" s="205" t="s">
        <v>254</v>
      </c>
      <c r="N171" s="205"/>
      <c r="Q171" s="191">
        <v>3</v>
      </c>
    </row>
    <row r="172" spans="1:17" ht="12.75">
      <c r="A172" s="199"/>
      <c r="B172" s="200"/>
      <c r="C172" s="206" t="s">
        <v>77</v>
      </c>
      <c r="D172" s="207"/>
      <c r="E172" s="208">
        <v>1</v>
      </c>
      <c r="F172" s="209"/>
      <c r="G172" s="210"/>
      <c r="H172" s="211"/>
      <c r="I172" s="212"/>
      <c r="J172" s="211"/>
      <c r="K172" s="212"/>
      <c r="M172" s="205">
        <v>1</v>
      </c>
      <c r="O172" s="205"/>
      <c r="Q172" s="191"/>
    </row>
    <row r="173" spans="1:82" ht="12.75">
      <c r="A173" s="192">
        <v>45</v>
      </c>
      <c r="B173" s="193" t="s">
        <v>266</v>
      </c>
      <c r="C173" s="194" t="s">
        <v>267</v>
      </c>
      <c r="D173" s="195" t="s">
        <v>61</v>
      </c>
      <c r="E173" s="196"/>
      <c r="F173" s="196">
        <v>0</v>
      </c>
      <c r="G173" s="197">
        <f>E173*F173</f>
        <v>0</v>
      </c>
      <c r="H173" s="198">
        <v>0</v>
      </c>
      <c r="I173" s="198">
        <f>E173*H173</f>
        <v>0</v>
      </c>
      <c r="J173" s="198">
        <v>0</v>
      </c>
      <c r="K173" s="198">
        <f>E173*J173</f>
        <v>0</v>
      </c>
      <c r="Q173" s="191">
        <v>2</v>
      </c>
      <c r="AA173" s="164">
        <v>7</v>
      </c>
      <c r="AB173" s="164">
        <v>1002</v>
      </c>
      <c r="AC173" s="164">
        <v>5</v>
      </c>
      <c r="BB173" s="164">
        <v>2</v>
      </c>
      <c r="BC173" s="164">
        <f>IF(BB173=1,G173,0)</f>
        <v>0</v>
      </c>
      <c r="BD173" s="164">
        <f>IF(BB173=2,G173,0)</f>
        <v>0</v>
      </c>
      <c r="BE173" s="164">
        <f>IF(BB173=3,G173,0)</f>
        <v>0</v>
      </c>
      <c r="BF173" s="164">
        <f>IF(BB173=4,G173,0)</f>
        <v>0</v>
      </c>
      <c r="BG173" s="164">
        <f>IF(BB173=5,G173,0)</f>
        <v>0</v>
      </c>
      <c r="CA173" s="164">
        <v>7</v>
      </c>
      <c r="CB173" s="164">
        <v>1002</v>
      </c>
      <c r="CC173" s="191"/>
      <c r="CD173" s="191"/>
    </row>
    <row r="174" spans="1:59" ht="12.75">
      <c r="A174" s="213"/>
      <c r="B174" s="214" t="s">
        <v>78</v>
      </c>
      <c r="C174" s="215" t="str">
        <f>CONCATENATE(B159," ",C159)</f>
        <v>767 Konstrukce zámečnické</v>
      </c>
      <c r="D174" s="216"/>
      <c r="E174" s="217"/>
      <c r="F174" s="218"/>
      <c r="G174" s="219">
        <f>SUM(G159:G173)</f>
        <v>0</v>
      </c>
      <c r="H174" s="220"/>
      <c r="I174" s="221">
        <f>SUM(I159:I173)</f>
        <v>0.03</v>
      </c>
      <c r="J174" s="220"/>
      <c r="K174" s="221">
        <f>SUM(K159:K173)</f>
        <v>0</v>
      </c>
      <c r="Q174" s="191">
        <v>4</v>
      </c>
      <c r="BC174" s="222">
        <f>SUM(BC159:BC173)</f>
        <v>0</v>
      </c>
      <c r="BD174" s="222">
        <f>SUM(BD159:BD173)</f>
        <v>0</v>
      </c>
      <c r="BE174" s="222">
        <f>SUM(BE159:BE173)</f>
        <v>0</v>
      </c>
      <c r="BF174" s="222">
        <f>SUM(BF159:BF173)</f>
        <v>0</v>
      </c>
      <c r="BG174" s="222">
        <f>SUM(BG159:BG173)</f>
        <v>0</v>
      </c>
    </row>
    <row r="175" spans="1:17" ht="12.75">
      <c r="A175" s="183" t="s">
        <v>76</v>
      </c>
      <c r="B175" s="184" t="s">
        <v>268</v>
      </c>
      <c r="C175" s="185" t="s">
        <v>269</v>
      </c>
      <c r="D175" s="186"/>
      <c r="E175" s="187"/>
      <c r="F175" s="187"/>
      <c r="G175" s="188"/>
      <c r="H175" s="189"/>
      <c r="I175" s="190"/>
      <c r="J175" s="189"/>
      <c r="K175" s="190"/>
      <c r="Q175" s="191">
        <v>1</v>
      </c>
    </row>
    <row r="176" spans="1:82" ht="12.75">
      <c r="A176" s="192">
        <v>46</v>
      </c>
      <c r="B176" s="193" t="s">
        <v>270</v>
      </c>
      <c r="C176" s="194" t="s">
        <v>271</v>
      </c>
      <c r="D176" s="195" t="s">
        <v>91</v>
      </c>
      <c r="E176" s="196">
        <v>15.9925</v>
      </c>
      <c r="F176" s="196">
        <v>0</v>
      </c>
      <c r="G176" s="197">
        <f>E176*F176</f>
        <v>0</v>
      </c>
      <c r="H176" s="198">
        <v>0.00043</v>
      </c>
      <c r="I176" s="198">
        <f>E176*H176</f>
        <v>0.006876775</v>
      </c>
      <c r="J176" s="198">
        <v>0</v>
      </c>
      <c r="K176" s="198">
        <f>E176*J176</f>
        <v>0</v>
      </c>
      <c r="Q176" s="191">
        <v>2</v>
      </c>
      <c r="AA176" s="164">
        <v>1</v>
      </c>
      <c r="AB176" s="164">
        <v>7</v>
      </c>
      <c r="AC176" s="164">
        <v>7</v>
      </c>
      <c r="BB176" s="164">
        <v>2</v>
      </c>
      <c r="BC176" s="164">
        <f>IF(BB176=1,G176,0)</f>
        <v>0</v>
      </c>
      <c r="BD176" s="164">
        <f>IF(BB176=2,G176,0)</f>
        <v>0</v>
      </c>
      <c r="BE176" s="164">
        <f>IF(BB176=3,G176,0)</f>
        <v>0</v>
      </c>
      <c r="BF176" s="164">
        <f>IF(BB176=4,G176,0)</f>
        <v>0</v>
      </c>
      <c r="BG176" s="164">
        <f>IF(BB176=5,G176,0)</f>
        <v>0</v>
      </c>
      <c r="CA176" s="164">
        <v>1</v>
      </c>
      <c r="CB176" s="164">
        <v>7</v>
      </c>
      <c r="CC176" s="191"/>
      <c r="CD176" s="191"/>
    </row>
    <row r="177" spans="1:17" ht="12.75">
      <c r="A177" s="199"/>
      <c r="B177" s="200"/>
      <c r="C177" s="206" t="s">
        <v>272</v>
      </c>
      <c r="D177" s="207"/>
      <c r="E177" s="208">
        <v>4.396</v>
      </c>
      <c r="F177" s="209"/>
      <c r="G177" s="210"/>
      <c r="H177" s="211"/>
      <c r="I177" s="212"/>
      <c r="J177" s="211"/>
      <c r="K177" s="212"/>
      <c r="M177" s="205" t="s">
        <v>272</v>
      </c>
      <c r="O177" s="205"/>
      <c r="Q177" s="191"/>
    </row>
    <row r="178" spans="1:17" ht="12.75">
      <c r="A178" s="199"/>
      <c r="B178" s="200"/>
      <c r="C178" s="206" t="s">
        <v>273</v>
      </c>
      <c r="D178" s="207"/>
      <c r="E178" s="208">
        <v>9.18</v>
      </c>
      <c r="F178" s="209"/>
      <c r="G178" s="210"/>
      <c r="H178" s="211"/>
      <c r="I178" s="212"/>
      <c r="J178" s="211"/>
      <c r="K178" s="212"/>
      <c r="M178" s="205" t="s">
        <v>273</v>
      </c>
      <c r="O178" s="205"/>
      <c r="Q178" s="191"/>
    </row>
    <row r="179" spans="1:17" ht="12.75">
      <c r="A179" s="199"/>
      <c r="B179" s="200"/>
      <c r="C179" s="206" t="s">
        <v>274</v>
      </c>
      <c r="D179" s="207"/>
      <c r="E179" s="208">
        <v>1.62</v>
      </c>
      <c r="F179" s="209"/>
      <c r="G179" s="210"/>
      <c r="H179" s="211"/>
      <c r="I179" s="212"/>
      <c r="J179" s="211"/>
      <c r="K179" s="212"/>
      <c r="M179" s="205" t="s">
        <v>274</v>
      </c>
      <c r="O179" s="205"/>
      <c r="Q179" s="191"/>
    </row>
    <row r="180" spans="1:17" ht="12.75">
      <c r="A180" s="199"/>
      <c r="B180" s="200"/>
      <c r="C180" s="206" t="s">
        <v>275</v>
      </c>
      <c r="D180" s="207"/>
      <c r="E180" s="208">
        <v>0.7965</v>
      </c>
      <c r="F180" s="209"/>
      <c r="G180" s="210"/>
      <c r="H180" s="211"/>
      <c r="I180" s="212"/>
      <c r="J180" s="211"/>
      <c r="K180" s="212"/>
      <c r="M180" s="205" t="s">
        <v>275</v>
      </c>
      <c r="O180" s="205"/>
      <c r="Q180" s="191"/>
    </row>
    <row r="181" spans="1:17" ht="12.75">
      <c r="A181" s="199"/>
      <c r="B181" s="200"/>
      <c r="C181" s="235" t="s">
        <v>97</v>
      </c>
      <c r="D181" s="207"/>
      <c r="E181" s="234">
        <v>15.9925</v>
      </c>
      <c r="F181" s="209"/>
      <c r="G181" s="210"/>
      <c r="H181" s="211"/>
      <c r="I181" s="212"/>
      <c r="J181" s="211"/>
      <c r="K181" s="212"/>
      <c r="M181" s="205" t="s">
        <v>97</v>
      </c>
      <c r="O181" s="205"/>
      <c r="Q181" s="191"/>
    </row>
    <row r="182" spans="1:59" ht="12.75">
      <c r="A182" s="213"/>
      <c r="B182" s="214" t="s">
        <v>78</v>
      </c>
      <c r="C182" s="215" t="str">
        <f>CONCATENATE(B175," ",C175)</f>
        <v>783 Nátěry</v>
      </c>
      <c r="D182" s="216"/>
      <c r="E182" s="217"/>
      <c r="F182" s="218"/>
      <c r="G182" s="219">
        <f>SUM(G175:G181)</f>
        <v>0</v>
      </c>
      <c r="H182" s="220"/>
      <c r="I182" s="221">
        <f>SUM(I175:I181)</f>
        <v>0.006876775</v>
      </c>
      <c r="J182" s="220"/>
      <c r="K182" s="221">
        <f>SUM(K175:K181)</f>
        <v>0</v>
      </c>
      <c r="Q182" s="191">
        <v>4</v>
      </c>
      <c r="BC182" s="222">
        <f>SUM(BC175:BC181)</f>
        <v>0</v>
      </c>
      <c r="BD182" s="222">
        <f>SUM(BD175:BD181)</f>
        <v>0</v>
      </c>
      <c r="BE182" s="222">
        <f>SUM(BE175:BE181)</f>
        <v>0</v>
      </c>
      <c r="BF182" s="222">
        <f>SUM(BF175:BF181)</f>
        <v>0</v>
      </c>
      <c r="BG182" s="222">
        <f>SUM(BG175:BG181)</f>
        <v>0</v>
      </c>
    </row>
    <row r="183" ht="12.75">
      <c r="E183" s="164"/>
    </row>
    <row r="184" ht="12.75">
      <c r="E184" s="164"/>
    </row>
    <row r="185" ht="12.75">
      <c r="E185" s="164"/>
    </row>
    <row r="186" ht="12.75">
      <c r="E186" s="164"/>
    </row>
    <row r="187" ht="12.75">
      <c r="E187" s="164"/>
    </row>
    <row r="188" ht="12.75">
      <c r="E188" s="164"/>
    </row>
    <row r="189" ht="12.75">
      <c r="E189" s="164"/>
    </row>
    <row r="190" ht="12.75">
      <c r="E190" s="164"/>
    </row>
    <row r="191" ht="12.75">
      <c r="E191" s="164"/>
    </row>
    <row r="192" ht="12.75">
      <c r="E192" s="164"/>
    </row>
    <row r="193" ht="12.75">
      <c r="E193" s="164"/>
    </row>
    <row r="194" ht="12.75">
      <c r="E194" s="164"/>
    </row>
    <row r="195" ht="12.75">
      <c r="E195" s="164"/>
    </row>
    <row r="196" ht="12.75">
      <c r="E196" s="164"/>
    </row>
    <row r="197" ht="12.75">
      <c r="E197" s="164"/>
    </row>
    <row r="198" ht="12.75">
      <c r="E198" s="164"/>
    </row>
    <row r="199" ht="12.75">
      <c r="E199" s="164"/>
    </row>
    <row r="200" ht="12.75">
      <c r="E200" s="164"/>
    </row>
    <row r="201" ht="12.75">
      <c r="E201" s="164"/>
    </row>
    <row r="202" ht="12.75">
      <c r="E202" s="164"/>
    </row>
    <row r="203" ht="12.75">
      <c r="E203" s="164"/>
    </row>
    <row r="204" ht="12.75">
      <c r="E204" s="164"/>
    </row>
    <row r="205" ht="12.75">
      <c r="E205" s="164"/>
    </row>
    <row r="206" spans="1:7" ht="12.75">
      <c r="A206" s="211"/>
      <c r="B206" s="211"/>
      <c r="C206" s="211"/>
      <c r="D206" s="211"/>
      <c r="E206" s="211"/>
      <c r="F206" s="211"/>
      <c r="G206" s="211"/>
    </row>
    <row r="207" spans="1:7" ht="12.75">
      <c r="A207" s="211"/>
      <c r="B207" s="211"/>
      <c r="C207" s="211"/>
      <c r="D207" s="211"/>
      <c r="E207" s="211"/>
      <c r="F207" s="211"/>
      <c r="G207" s="211"/>
    </row>
    <row r="208" spans="1:7" ht="12.75">
      <c r="A208" s="211"/>
      <c r="B208" s="211"/>
      <c r="C208" s="211"/>
      <c r="D208" s="211"/>
      <c r="E208" s="211"/>
      <c r="F208" s="211"/>
      <c r="G208" s="211"/>
    </row>
    <row r="209" spans="1:7" ht="12.75">
      <c r="A209" s="211"/>
      <c r="B209" s="211"/>
      <c r="C209" s="211"/>
      <c r="D209" s="211"/>
      <c r="E209" s="211"/>
      <c r="F209" s="211"/>
      <c r="G209" s="211"/>
    </row>
    <row r="210" ht="12.75">
      <c r="E210" s="164"/>
    </row>
    <row r="211" ht="12.75">
      <c r="E211" s="164"/>
    </row>
    <row r="212" ht="12.75">
      <c r="E212" s="164"/>
    </row>
    <row r="213" ht="12.75">
      <c r="E213" s="164"/>
    </row>
    <row r="214" ht="12.75">
      <c r="E214" s="164"/>
    </row>
    <row r="215" ht="12.75">
      <c r="E215" s="164"/>
    </row>
    <row r="216" ht="12.75">
      <c r="E216" s="164"/>
    </row>
    <row r="217" ht="12.75">
      <c r="E217" s="164"/>
    </row>
    <row r="218" ht="12.75">
      <c r="E218" s="164"/>
    </row>
    <row r="219" ht="12.75">
      <c r="E219" s="164"/>
    </row>
    <row r="220" ht="12.75">
      <c r="E220" s="164"/>
    </row>
    <row r="221" ht="12.75">
      <c r="E221" s="164"/>
    </row>
    <row r="222" ht="12.75">
      <c r="E222" s="164"/>
    </row>
    <row r="223" ht="12.75">
      <c r="E223" s="164"/>
    </row>
    <row r="224" ht="12.75">
      <c r="E224" s="164"/>
    </row>
    <row r="225" ht="12.75">
      <c r="E225" s="164"/>
    </row>
    <row r="226" ht="12.75">
      <c r="E226" s="164"/>
    </row>
    <row r="227" ht="12.75">
      <c r="E227" s="164"/>
    </row>
    <row r="228" ht="12.75">
      <c r="E228" s="164"/>
    </row>
    <row r="229" ht="12.75">
      <c r="E229" s="164"/>
    </row>
    <row r="230" ht="12.75">
      <c r="E230" s="164"/>
    </row>
    <row r="231" ht="12.75">
      <c r="E231" s="164"/>
    </row>
    <row r="232" ht="12.75">
      <c r="E232" s="164"/>
    </row>
    <row r="233" ht="12.75">
      <c r="E233" s="164"/>
    </row>
    <row r="234" ht="12.75">
      <c r="E234" s="164"/>
    </row>
    <row r="235" ht="12.75">
      <c r="E235" s="164"/>
    </row>
    <row r="236" ht="12.75">
      <c r="E236" s="164"/>
    </row>
    <row r="237" ht="12.75">
      <c r="E237" s="164"/>
    </row>
    <row r="238" ht="12.75">
      <c r="E238" s="164"/>
    </row>
    <row r="239" ht="12.75">
      <c r="E239" s="164"/>
    </row>
    <row r="240" ht="12.75">
      <c r="E240" s="164"/>
    </row>
    <row r="241" spans="1:2" ht="12.75">
      <c r="A241" s="223"/>
      <c r="B241" s="223"/>
    </row>
    <row r="242" spans="1:7" ht="12.75">
      <c r="A242" s="211"/>
      <c r="B242" s="211"/>
      <c r="C242" s="224"/>
      <c r="D242" s="224"/>
      <c r="E242" s="225"/>
      <c r="F242" s="224"/>
      <c r="G242" s="226"/>
    </row>
    <row r="243" spans="1:7" ht="12.75">
      <c r="A243" s="227"/>
      <c r="B243" s="227"/>
      <c r="C243" s="211"/>
      <c r="D243" s="211"/>
      <c r="E243" s="228"/>
      <c r="F243" s="211"/>
      <c r="G243" s="211"/>
    </row>
    <row r="244" spans="1:7" ht="12.75">
      <c r="A244" s="211"/>
      <c r="B244" s="211"/>
      <c r="C244" s="211"/>
      <c r="D244" s="211"/>
      <c r="E244" s="228"/>
      <c r="F244" s="211"/>
      <c r="G244" s="211"/>
    </row>
    <row r="245" spans="1:7" ht="12.75">
      <c r="A245" s="211"/>
      <c r="B245" s="211"/>
      <c r="C245" s="211"/>
      <c r="D245" s="211"/>
      <c r="E245" s="228"/>
      <c r="F245" s="211"/>
      <c r="G245" s="211"/>
    </row>
    <row r="246" spans="1:7" ht="12.75">
      <c r="A246" s="211"/>
      <c r="B246" s="211"/>
      <c r="C246" s="211"/>
      <c r="D246" s="211"/>
      <c r="E246" s="228"/>
      <c r="F246" s="211"/>
      <c r="G246" s="211"/>
    </row>
    <row r="247" spans="1:7" ht="12.75">
      <c r="A247" s="211"/>
      <c r="B247" s="211"/>
      <c r="C247" s="211"/>
      <c r="D247" s="211"/>
      <c r="E247" s="228"/>
      <c r="F247" s="211"/>
      <c r="G247" s="211"/>
    </row>
    <row r="248" spans="1:7" ht="12.75">
      <c r="A248" s="211"/>
      <c r="B248" s="211"/>
      <c r="C248" s="211"/>
      <c r="D248" s="211"/>
      <c r="E248" s="228"/>
      <c r="F248" s="211"/>
      <c r="G248" s="211"/>
    </row>
    <row r="249" spans="1:7" ht="12.75">
      <c r="A249" s="211"/>
      <c r="B249" s="211"/>
      <c r="C249" s="211"/>
      <c r="D249" s="211"/>
      <c r="E249" s="228"/>
      <c r="F249" s="211"/>
      <c r="G249" s="211"/>
    </row>
    <row r="250" spans="1:7" ht="12.75">
      <c r="A250" s="211"/>
      <c r="B250" s="211"/>
      <c r="C250" s="211"/>
      <c r="D250" s="211"/>
      <c r="E250" s="228"/>
      <c r="F250" s="211"/>
      <c r="G250" s="211"/>
    </row>
    <row r="251" spans="1:7" ht="12.75">
      <c r="A251" s="211"/>
      <c r="B251" s="211"/>
      <c r="C251" s="211"/>
      <c r="D251" s="211"/>
      <c r="E251" s="228"/>
      <c r="F251" s="211"/>
      <c r="G251" s="211"/>
    </row>
    <row r="252" spans="1:7" ht="12.75">
      <c r="A252" s="211"/>
      <c r="B252" s="211"/>
      <c r="C252" s="211"/>
      <c r="D252" s="211"/>
      <c r="E252" s="228"/>
      <c r="F252" s="211"/>
      <c r="G252" s="211"/>
    </row>
    <row r="253" spans="1:7" ht="12.75">
      <c r="A253" s="211"/>
      <c r="B253" s="211"/>
      <c r="C253" s="211"/>
      <c r="D253" s="211"/>
      <c r="E253" s="228"/>
      <c r="F253" s="211"/>
      <c r="G253" s="211"/>
    </row>
    <row r="254" spans="1:7" ht="12.75">
      <c r="A254" s="211"/>
      <c r="B254" s="211"/>
      <c r="C254" s="211"/>
      <c r="D254" s="211"/>
      <c r="E254" s="228"/>
      <c r="F254" s="211"/>
      <c r="G254" s="211"/>
    </row>
    <row r="255" spans="1:7" ht="12.75">
      <c r="A255" s="211"/>
      <c r="B255" s="211"/>
      <c r="C255" s="211"/>
      <c r="D255" s="211"/>
      <c r="E255" s="228"/>
      <c r="F255" s="211"/>
      <c r="G255" s="211"/>
    </row>
  </sheetData>
  <sheetProtection/>
  <mergeCells count="112">
    <mergeCell ref="C172:D172"/>
    <mergeCell ref="C177:D177"/>
    <mergeCell ref="C178:D178"/>
    <mergeCell ref="C179:D179"/>
    <mergeCell ref="C180:D180"/>
    <mergeCell ref="C181:D181"/>
    <mergeCell ref="C161:G161"/>
    <mergeCell ref="C162:D162"/>
    <mergeCell ref="C164:G164"/>
    <mergeCell ref="C165:G165"/>
    <mergeCell ref="C166:D166"/>
    <mergeCell ref="C168:G168"/>
    <mergeCell ref="C169:D169"/>
    <mergeCell ref="C171:G171"/>
    <mergeCell ref="C149:D149"/>
    <mergeCell ref="C150:D150"/>
    <mergeCell ref="C151:D151"/>
    <mergeCell ref="C152:D152"/>
    <mergeCell ref="C154:D154"/>
    <mergeCell ref="C156:D156"/>
    <mergeCell ref="C140:D140"/>
    <mergeCell ref="C142:D142"/>
    <mergeCell ref="C144:D144"/>
    <mergeCell ref="C130:G130"/>
    <mergeCell ref="C131:D131"/>
    <mergeCell ref="C133:G133"/>
    <mergeCell ref="C134:G134"/>
    <mergeCell ref="C135:D135"/>
    <mergeCell ref="C123:D123"/>
    <mergeCell ref="C125:D125"/>
    <mergeCell ref="C109:D109"/>
    <mergeCell ref="C110:D110"/>
    <mergeCell ref="C111:D111"/>
    <mergeCell ref="C104:D104"/>
    <mergeCell ref="C105:D105"/>
    <mergeCell ref="C106:D106"/>
    <mergeCell ref="C108:G108"/>
    <mergeCell ref="C84:D84"/>
    <mergeCell ref="C85:D85"/>
    <mergeCell ref="C86:D86"/>
    <mergeCell ref="C87:D87"/>
    <mergeCell ref="C89:D89"/>
    <mergeCell ref="C91:D91"/>
    <mergeCell ref="C93:G93"/>
    <mergeCell ref="C94:D94"/>
    <mergeCell ref="C95:D95"/>
    <mergeCell ref="C78:D78"/>
    <mergeCell ref="C79:D79"/>
    <mergeCell ref="C80:D80"/>
    <mergeCell ref="C96:D96"/>
    <mergeCell ref="C98:G98"/>
    <mergeCell ref="C99:D99"/>
    <mergeCell ref="C101:G101"/>
    <mergeCell ref="C102:D102"/>
    <mergeCell ref="C103:D103"/>
    <mergeCell ref="C72:D72"/>
    <mergeCell ref="C73:D73"/>
    <mergeCell ref="C74:D74"/>
    <mergeCell ref="C76:D76"/>
    <mergeCell ref="C62:D62"/>
    <mergeCell ref="C63:D63"/>
    <mergeCell ref="C64:D64"/>
    <mergeCell ref="C65:D65"/>
    <mergeCell ref="C66:D66"/>
    <mergeCell ref="C68:D68"/>
    <mergeCell ref="C70:D70"/>
    <mergeCell ref="C71:D71"/>
    <mergeCell ref="C52:G52"/>
    <mergeCell ref="C53:D53"/>
    <mergeCell ref="C55:G55"/>
    <mergeCell ref="C56:G56"/>
    <mergeCell ref="C57:G57"/>
    <mergeCell ref="C58:D58"/>
    <mergeCell ref="C46:D46"/>
    <mergeCell ref="C47:D47"/>
    <mergeCell ref="C48:D48"/>
    <mergeCell ref="C41:D41"/>
    <mergeCell ref="C43:G43"/>
    <mergeCell ref="C44:D44"/>
    <mergeCell ref="C45:D45"/>
    <mergeCell ref="C37:D37"/>
    <mergeCell ref="C38:D38"/>
    <mergeCell ref="C39:D39"/>
    <mergeCell ref="C40:D40"/>
    <mergeCell ref="C32:D32"/>
    <mergeCell ref="C33:D33"/>
    <mergeCell ref="C34:D34"/>
    <mergeCell ref="C36:G36"/>
    <mergeCell ref="C27:D27"/>
    <mergeCell ref="C28:D28"/>
    <mergeCell ref="C30:G30"/>
    <mergeCell ref="C31:D31"/>
    <mergeCell ref="C23:G23"/>
    <mergeCell ref="C24:D24"/>
    <mergeCell ref="C25:D25"/>
    <mergeCell ref="C26:D26"/>
    <mergeCell ref="C18:D18"/>
    <mergeCell ref="C19:D19"/>
    <mergeCell ref="C20:D20"/>
    <mergeCell ref="C21:D21"/>
    <mergeCell ref="C13:D13"/>
    <mergeCell ref="C14:D14"/>
    <mergeCell ref="C16:G16"/>
    <mergeCell ref="C17:D17"/>
    <mergeCell ref="A1:G1"/>
    <mergeCell ref="A3:B3"/>
    <mergeCell ref="A4:B4"/>
    <mergeCell ref="E4:G4"/>
    <mergeCell ref="C9:G9"/>
    <mergeCell ref="C10:D10"/>
    <mergeCell ref="C11:D11"/>
    <mergeCell ref="C12:D1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Čech</dc:creator>
  <cp:keywords/>
  <dc:description/>
  <cp:lastModifiedBy>Josef Čech</cp:lastModifiedBy>
  <cp:lastPrinted>2011-11-08T19:29:52Z</cp:lastPrinted>
  <dcterms:created xsi:type="dcterms:W3CDTF">2011-11-08T19:28:51Z</dcterms:created>
  <dcterms:modified xsi:type="dcterms:W3CDTF">2011-11-08T19:30:28Z</dcterms:modified>
  <cp:category/>
  <cp:version/>
  <cp:contentType/>
  <cp:contentStatus/>
</cp:coreProperties>
</file>