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Krycí list" sheetId="1" state="visible" r:id="rId2"/>
    <sheet name="Rekapitulace" sheetId="2" state="visible" r:id="rId3"/>
    <sheet name="Položky" sheetId="3" state="visible" r:id="rId4"/>
  </sheets>
  <definedNames>
    <definedName function="false" hidden="false" localSheetId="0" name="_xlnm.Print_Area" vbProcedure="false">'Krycí list'!$A$1:$G$45</definedName>
    <definedName function="false" hidden="false" localSheetId="2" name="_xlnm.Print_Area" vbProcedure="false">Položky!$A$1:$K$267</definedName>
    <definedName function="false" hidden="false" localSheetId="2" name="_xlnm.Print_Titles" vbProcedure="false">Položky!$1:$6</definedName>
    <definedName function="false" hidden="false" localSheetId="1" name="_xlnm.Print_Area" vbProcedure="false">Rekapitulace!$A$1:$I$37</definedName>
    <definedName function="false" hidden="false" localSheetId="1" name="_xlnm.Print_Titles" vbProcedure="false">Rekapitulace!$1:$6</definedName>
    <definedName function="false" hidden="false" name="cisloobjektu" vbProcedure="false">'Krycí list'!$A$5</definedName>
    <definedName function="false" hidden="false" name="cislostavby" vbProcedure="false">'Krycí list'!$A$7</definedName>
    <definedName function="false" hidden="false" name="Datum" vbProcedure="false">'Krycí list'!$B$27</definedName>
    <definedName function="false" hidden="false" name="Dil" vbProcedure="false">Rekapitulace!$A$6</definedName>
    <definedName function="false" hidden="false" name="Dodavka" vbProcedure="false">Rekapitulace!$G$23</definedName>
    <definedName function="false" hidden="false" name="Dodavka0" vbProcedure="false">položky!#ref!</definedName>
    <definedName function="false" hidden="false" name="HSV" vbProcedure="false">Rekapitulace!$E$23</definedName>
    <definedName function="false" hidden="false" name="HSV0" vbProcedure="false">položky!#ref!</definedName>
    <definedName function="false" hidden="false" name="HZS" vbProcedure="false">Rekapitulace!$I$23</definedName>
    <definedName function="false" hidden="false" name="HZS0" vbProcedure="false">položky!#ref!</definedName>
    <definedName function="false" hidden="false" name="JKSO" vbProcedure="false">'Krycí list'!$G$2</definedName>
    <definedName function="false" hidden="false" name="MJ" vbProcedure="false">'Krycí list'!$G$5</definedName>
    <definedName function="false" hidden="false" name="Mont" vbProcedure="false">Rekapitulace!$H$23</definedName>
    <definedName function="false" hidden="false" name="Montaz0" vbProcedure="false">položky!#ref!</definedName>
    <definedName function="false" hidden="false" name="NazevDilu" vbProcedure="false">Rekapitulace!$B$6</definedName>
    <definedName function="false" hidden="false" name="nazevobjektu" vbProcedure="false">'Krycí list'!$C$5</definedName>
    <definedName function="false" hidden="false" name="nazevstavby" vbProcedure="false">'Krycí list'!$C$7</definedName>
    <definedName function="false" hidden="false" name="Objednatel" vbProcedure="false">'Krycí list'!$C$10</definedName>
    <definedName function="false" hidden="false" name="PocetMJ" vbProcedure="false">'Krycí list'!$G$6</definedName>
    <definedName function="false" hidden="false" name="Poznamka" vbProcedure="false">'Krycí list'!$B$37</definedName>
    <definedName function="false" hidden="false" name="Projektant" vbProcedure="false">'Krycí list'!$C$8</definedName>
    <definedName function="false" hidden="false" name="PSV" vbProcedure="false">Rekapitulace!$F$23</definedName>
    <definedName function="false" hidden="false" name="PSV0" vbProcedure="false">položky!#ref!</definedName>
    <definedName function="false" hidden="false" name="SazbaDPH1" vbProcedure="false">'Krycí list'!$C$30</definedName>
    <definedName function="false" hidden="false" name="SazbaDPH2" vbProcedure="false">'Krycí list'!$C$32</definedName>
    <definedName function="false" hidden="false" name="SloupecCC" vbProcedure="false">Položky!$G$6</definedName>
    <definedName function="false" hidden="false" name="SloupecCH" vbProcedure="false">Položky!$I$6</definedName>
    <definedName function="false" hidden="false" name="SloupecCisloPol" vbProcedure="false">Položky!$B$6</definedName>
    <definedName function="false" hidden="false" name="SloupecJC" vbProcedure="false">Položky!$F$6</definedName>
    <definedName function="false" hidden="false" name="SloupecJH" vbProcedure="false">Položky!$H$6</definedName>
    <definedName function="false" hidden="false" name="SloupecMJ" vbProcedure="false">Položky!$D$6</definedName>
    <definedName function="false" hidden="false" name="SloupecMnozstvi" vbProcedure="false">Položky!$E$6</definedName>
    <definedName function="false" hidden="false" name="SloupecNazPol" vbProcedure="false">Položky!$C$6</definedName>
    <definedName function="false" hidden="false" name="SloupecPC" vbProcedure="false">Položky!$A$6</definedName>
    <definedName function="false" hidden="false" name="Typ" vbProcedure="false">položky!#ref!</definedName>
    <definedName function="false" hidden="false" name="VRN" vbProcedure="false">Rekapitulace!$H$36</definedName>
    <definedName function="false" hidden="false" name="VRNKc" vbProcedure="false">rekapitulace!#ref!</definedName>
    <definedName function="false" hidden="false" name="VRNnazev" vbProcedure="false">rekapitulace!#ref!</definedName>
    <definedName function="false" hidden="false" name="VRNproc" vbProcedure="false">rekapitulace!#ref!</definedName>
    <definedName function="false" hidden="false" name="VRNzakl" vbProcedure="false">rekapitulace!#ref!</definedName>
    <definedName function="false" hidden="false" name="Zakazka" vbProcedure="false">'Krycí list'!$G$11</definedName>
    <definedName function="false" hidden="false" name="Zaklad22" vbProcedure="false">'Krycí list'!$F$32</definedName>
    <definedName function="false" hidden="false" name="Zaklad5" vbProcedure="false">'Krycí list'!$F$30</definedName>
    <definedName function="false" hidden="false" name="Zhotovitel" vbProcedure="false">'Krycí list'!$C$11:$E$11</definedName>
    <definedName function="false" hidden="false" localSheetId="0" name="_xlnm.Print_Area" vbProcedure="false">'Krycí list'!$A$1:$G$45</definedName>
    <definedName function="false" hidden="false" localSheetId="1" name="_xlnm.Print_Area" vbProcedure="false">Rekapitulace!$A$1:$I$37</definedName>
    <definedName function="false" hidden="false" localSheetId="1" name="_xlnm.Print_Titles" vbProcedure="false">Rekapitulace!$1:$6</definedName>
    <definedName function="false" hidden="false" localSheetId="2" name="solver_lin" vbProcedure="false">0</definedName>
    <definedName function="false" hidden="false" localSheetId="2" name="solver_num" vbProcedure="false">0</definedName>
    <definedName function="false" hidden="false" localSheetId="2" name="solver_opt" vbProcedure="false">položky!#ref!</definedName>
    <definedName function="false" hidden="false" localSheetId="2" name="solver_typ" vbProcedure="false">1</definedName>
    <definedName function="false" hidden="false" localSheetId="2" name="solver_val" vbProcedure="false">0</definedName>
    <definedName function="false" hidden="false" localSheetId="2" name="_xlnm.Print_Area" vbProcedure="false">Položky!$A$1:$K$267</definedName>
    <definedName function="false" hidden="false" localSheetId="2" name="_xlnm.Print_Titles" vbProcedure="false">Položky!$1:$6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<sst xmlns="http://schemas.openxmlformats.org/spreadsheetml/2006/main" count="691" uniqueCount="342">
  <si>
    <t>POLOŽKOVÝ ROZPOČET</t>
  </si>
  <si>
    <t>Rozpočet</t>
  </si>
  <si>
    <t>JKSO </t>
  </si>
  <si>
    <t>801.32</t>
  </si>
  <si>
    <t>Objekt</t>
  </si>
  <si>
    <t>Název objektu</t>
  </si>
  <si>
    <t>SKP </t>
  </si>
  <si>
    <t>ZŠ</t>
  </si>
  <si>
    <t>Rekonstrukce sociálniho zařízení a sprch</t>
  </si>
  <si>
    <t>Měrná jednotka</t>
  </si>
  <si>
    <t>m3</t>
  </si>
  <si>
    <t>Stavba</t>
  </si>
  <si>
    <t>Název stavby</t>
  </si>
  <si>
    <t>Počet jednotek</t>
  </si>
  <si>
    <t>1329/2</t>
  </si>
  <si>
    <t>ZŠ MYSLOČOVICE, p.č. 1329/2</t>
  </si>
  <si>
    <t>Náklady na m.j.</t>
  </si>
  <si>
    <t>Projektant</t>
  </si>
  <si>
    <t>STUDIO ing.arch. M. Dřímal</t>
  </si>
  <si>
    <t>Typ rozpočtu</t>
  </si>
  <si>
    <t>Zpracovatel projektu</t>
  </si>
  <si>
    <t>Objednatel</t>
  </si>
  <si>
    <t>OBEC MYSLOČOVICE</t>
  </si>
  <si>
    <t>Dodavatel</t>
  </si>
  <si>
    <t>Zakázkové číslo </t>
  </si>
  <si>
    <t>12 11 15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</si>
  <si>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</si>
  <si>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</si>
  <si>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</si>
  <si>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</si>
  <si>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</si>
  <si>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</si>
  <si>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</si>
  <si>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</si>
  <si>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</si>
  <si>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</si>
  <si>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</si>
  <si>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</si>
  <si>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</si>
  <si>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</si>
  <si>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</si>
  <si>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</si>
  <si>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</si>
  <si>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</si>
  <si>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</si>
  <si>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</si>
  <si>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</si>
  <si>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</si>
  <si>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J. Čech</t>
  </si>
  <si>
    <t>Datum :</t>
  </si>
  <si>
    <t> 22.11.2015</t>
  </si>
  <si>
    <t>Podpis :</t>
  </si>
  <si>
    <t>Podpis:</t>
  </si>
  <si>
    <t>Základ pro DPH</t>
  </si>
  <si>
    <t>%  </t>
  </si>
  <si>
    <t>DPH</t>
  </si>
  <si>
    <t>% </t>
  </si>
  <si>
    <t>CENA ZA OBJEKT CELKEM</t>
  </si>
  <si>
    <t>Poznámka :</t>
  </si>
  <si>
    <t> </t>
  </si>
  <si>
    <t>Stavba :</t>
  </si>
  <si>
    <t>Rozpočet :</t>
  </si>
  <si>
    <t>REVIZE 00</t>
  </si>
  <si>
    <t>Objekt :</t>
  </si>
  <si>
    <t>Stavební část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</si>
  <si>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</si>
  <si>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</si>
  <si>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</si>
  <si>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</si>
  <si>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</si>
  <si>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</si>
  <si>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</si>
  <si>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</si>
  <si>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</si>
  <si>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</si>
  <si>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</si>
  <si>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</si>
  <si>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</si>
  <si>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</si>
  <si>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</si>
  <si>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</si>
  <si>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</si>
  <si>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</si>
  <si>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</si>
  <si>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</si>
  <si>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</si>
  <si>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</si>
  <si>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</si>
  <si>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</si>
  <si>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</si>
  <si>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</si>
  <si>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</si>
  <si>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</si>
  <si>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</si>
  <si>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</si>
  <si>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</si>
  <si>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</si>
  <si>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</si>
  <si>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</si>
  <si>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</si>
  <si>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0b</t>
  </si>
  <si>
    <t>VNITŘNÍ VYBAVENÍ - INTERIÉR</t>
  </si>
  <si>
    <t>0b001 PC</t>
  </si>
  <si>
    <t>V6 - Mýdlenka pro tekuté mýdlo sklaněná, rozměry (š x h x v) 115x135x55 mm, materiál: chromovaná</t>
  </si>
  <si>
    <t>ks</t>
  </si>
  <si>
    <t>mosaz/ sklo, povrch lesklý chrom.</t>
  </si>
  <si>
    <t>2</t>
  </si>
  <si>
    <t>0b002 PC</t>
  </si>
  <si>
    <t>V8 - WC štětka sklo, rozměry (š x h x v) 110x145x390 mm, materiál: chromovaná</t>
  </si>
  <si>
    <t>0b003 PC</t>
  </si>
  <si>
    <t>V10 - Zrcadlo, rozměry (š x v) 1650/1900*x1150 mm, materiál: chromovaná</t>
  </si>
  <si>
    <t>0b004 PC</t>
  </si>
  <si>
    <t>V11 - Háček dvojitý typ A, rozměry (š x h x v) 60x50x55 mm, materiál: chromovaná</t>
  </si>
  <si>
    <t>4</t>
  </si>
  <si>
    <t>Celkem za</t>
  </si>
  <si>
    <t>3</t>
  </si>
  <si>
    <t>Svislé a kompletní konstrukce</t>
  </si>
  <si>
    <t>342255024R00</t>
  </si>
  <si>
    <t>Příčky z desek Ytong tl. 10 cm</t>
  </si>
  <si>
    <t>m2</t>
  </si>
  <si>
    <t>2.NP:</t>
  </si>
  <si>
    <t>m.č.207, 204, 206:3,00*(0,90+2,875*2+0,80)-0,60*1,97*2-1,28*0,70*4</t>
  </si>
  <si>
    <t>342255026R00</t>
  </si>
  <si>
    <t>Příčky z desek Ytong tl. 12,5 cm</t>
  </si>
  <si>
    <t>m.č.206:1,00*2,00*2</t>
  </si>
  <si>
    <t>m.č.204, 207:0,80*1,40*2</t>
  </si>
  <si>
    <t>Mezisoučet</t>
  </si>
  <si>
    <t>61</t>
  </si>
  <si>
    <t>Upravy povrchů vnitřní</t>
  </si>
  <si>
    <t>611421431R00</t>
  </si>
  <si>
    <t>Oprava váp.omítek stropů do 50% plochy - štukových</t>
  </si>
  <si>
    <t>2.NP - stavající stav:</t>
  </si>
  <si>
    <t>m.č.202:18,70</t>
  </si>
  <si>
    <t>m.č.203:6,72</t>
  </si>
  <si>
    <t>m.č.205:18,70</t>
  </si>
  <si>
    <t>m.č.206:11,64</t>
  </si>
  <si>
    <t>612421431R00</t>
  </si>
  <si>
    <t>Oprava vápen.omítek stěn do 50 % pl. - štukových do 40 %</t>
  </si>
  <si>
    <t>m.č.202:3,00*(2,875*2+6,55*2)-1,20*1,75*2-0,90*1,97*3</t>
  </si>
  <si>
    <t>m.č.203:3,00*(2,875+2,40*2-0,875)</t>
  </si>
  <si>
    <t>m.č.205:3,00*(2,875*2+6,55*2)-1,20*1,75*2-0,90*1,97*2</t>
  </si>
  <si>
    <t>m.č.206:3,00*(2,875+4,05*2)-1,20*1,75*2-0,90*1,97*2</t>
  </si>
  <si>
    <t>612421626R00</t>
  </si>
  <si>
    <t>Omítka vnitřní zdiva, MVC, hladká</t>
  </si>
  <si>
    <t>2.NP - pod obklady na novém zdivu:</t>
  </si>
  <si>
    <t>m.č.207, 204, 206:2,05*(0,90*2+1,00*2+2,875*4+0,80*2-0,60*4)</t>
  </si>
  <si>
    <t>612421637R00</t>
  </si>
  <si>
    <t>Omítka vnitřní zdiva, MVC, štuková</t>
  </si>
  <si>
    <t>2.NP - na novém zdivu nad obkladem:</t>
  </si>
  <si>
    <t>m.č.207, 204, 206:0,95*(2,875*4+0,80*2+0,90*2+0,90*2)</t>
  </si>
  <si>
    <t>m.č. 205, 202:2,00*1,00*2</t>
  </si>
  <si>
    <t>612445310R00</t>
  </si>
  <si>
    <t>Stěrka BENÁTSKÁ, penetrace, tl. až 10 mm</t>
  </si>
  <si>
    <t>m.č.202:1,10*(2,875*2+6,55*2-0,90*2-0,70)</t>
  </si>
  <si>
    <t>m.č.205:1,10*(2,875*2+6,55*2-0,90-0,70)</t>
  </si>
  <si>
    <t>95</t>
  </si>
  <si>
    <t>Dokončovací konstrukce na pozemních stavbách</t>
  </si>
  <si>
    <t>952901111R00</t>
  </si>
  <si>
    <t>Vyčištění budov o výšce podlaží do 4 m</t>
  </si>
  <si>
    <t>2.MP:9,00*7,00</t>
  </si>
  <si>
    <t>96</t>
  </si>
  <si>
    <t>Bourání konstrukcí</t>
  </si>
  <si>
    <t>776511820R00</t>
  </si>
  <si>
    <t>Odstranění PVC a koberců lepených s podložkou Marmoleum včetně případného soklíku !</t>
  </si>
  <si>
    <t>2.NP - stávající stav:</t>
  </si>
  <si>
    <t>962031132R00</t>
  </si>
  <si>
    <t>Bourání příček cihelných tl. 10 cm</t>
  </si>
  <si>
    <t>2.NP - stavajicí stav:</t>
  </si>
  <si>
    <t>m.č.203-206:1,00*2*3,00</t>
  </si>
  <si>
    <t>965081713R00</t>
  </si>
  <si>
    <t>Bourání dlaždic keramických tl. 1 cm, nad 1 m2 včetně úpravy povrchu pro novou dlažbu !</t>
  </si>
  <si>
    <t>968061125R00</t>
  </si>
  <si>
    <t>Vyvěšení dřevěných dveřních křídel pl. do 2 m2</t>
  </si>
  <si>
    <t>kus</t>
  </si>
  <si>
    <t>m.č.206:2</t>
  </si>
  <si>
    <t>968072455R00</t>
  </si>
  <si>
    <t>Vybourání kovových dveřních zárubní pl. do 2 m2</t>
  </si>
  <si>
    <t>m.č.206:2*0,90*1,97</t>
  </si>
  <si>
    <t>971033631R00</t>
  </si>
  <si>
    <t>Vybourání otv. zeď cihel. pl.4 m2, tl.12,5 cm, MVC</t>
  </si>
  <si>
    <t>m.č.203-206:0,80*2,00*2</t>
  </si>
  <si>
    <t>972054247 PC</t>
  </si>
  <si>
    <t>Vybourání otv. stropy  pl. 0,09 m2, tl. 15-30 cm</t>
  </si>
  <si>
    <t>972054348 PC</t>
  </si>
  <si>
    <t>Vybourání otv. střechou pl. 0,25 m2, tl. 15 cm</t>
  </si>
  <si>
    <t>978011161R00</t>
  </si>
  <si>
    <t>Otlučení omítek vnitřních vápenných stropů do 50 % 40 %</t>
  </si>
  <si>
    <t>978013161R00</t>
  </si>
  <si>
    <t>Otlučení omítek vnitřních stěn v rozsahu do 50 % do 40 %</t>
  </si>
  <si>
    <t>978059531R00</t>
  </si>
  <si>
    <t>Odsekání vnitřních obkladů stěn nad 2 m2 včetně prípadných soklíků !</t>
  </si>
  <si>
    <t>m.č.203:2,00*(2,40*2+2,875*2+0,10*2-0,875)</t>
  </si>
  <si>
    <t>m.č.206:1,40*(1,00*2+2,80*2)+0,10*(2,875+0,30*2)</t>
  </si>
  <si>
    <t>979011111R00</t>
  </si>
  <si>
    <t>Svislá doprava suti a vybour. hmot za 2.NP a 1.PP </t>
  </si>
  <si>
    <t>t</t>
  </si>
  <si>
    <t>979081111R00</t>
  </si>
  <si>
    <t>Odvoz suti a vybour. hmot na skládku do 1 km </t>
  </si>
  <si>
    <t>979081121R00</t>
  </si>
  <si>
    <t>Příplatek k odvozu za každý další 1 km </t>
  </si>
  <si>
    <t>979082111R00</t>
  </si>
  <si>
    <t>Vnitrostaveništní doprava suti do 10 m </t>
  </si>
  <si>
    <t>999000000R00</t>
  </si>
  <si>
    <t>Poplatek za skladku suti </t>
  </si>
  <si>
    <t>99</t>
  </si>
  <si>
    <t>Staveništní přesun hmot</t>
  </si>
  <si>
    <t>998011002R00</t>
  </si>
  <si>
    <t>Přesun hmot pro budovy zděné výšky do 12 m </t>
  </si>
  <si>
    <t>711</t>
  </si>
  <si>
    <t>Izolace proti vodě</t>
  </si>
  <si>
    <t>711212000R00</t>
  </si>
  <si>
    <t>Penetrace podkladu pod hydroizolační nátěr (např. PCI GISOGRUND) tl. 1 mm</t>
  </si>
  <si>
    <t>2.NP skladba A:</t>
  </si>
  <si>
    <t>podlaha:</t>
  </si>
  <si>
    <t>m.č.203:2,875*2,775</t>
  </si>
  <si>
    <t>m.č.204:1,388*0,80</t>
  </si>
  <si>
    <t>m.č.206:2,875*2,775</t>
  </si>
  <si>
    <t>m.č.207:1,388*0,80</t>
  </si>
  <si>
    <t>stěny:</t>
  </si>
  <si>
    <t>m.č.203:2,05*(2,875+2,775-0,60-0,70)</t>
  </si>
  <si>
    <t>m.č.204:2,05*(1,388*2+0,80*2-0,60)</t>
  </si>
  <si>
    <t>m.č.206:2,05*(2,875*2+2,775*2+0,90*2-0,70-0,60)</t>
  </si>
  <si>
    <t>m.č.207:2,05*(1,388*2+0,80*2-0,60)</t>
  </si>
  <si>
    <t>711212001RT2</t>
  </si>
  <si>
    <t>Hydroizolační povlak - nátěr (např.PCI LASTOGUM) tl. 2 mm, vč.těsnéní u vpustí a bandáží rohu atd..</t>
  </si>
  <si>
    <t>998711202R00</t>
  </si>
  <si>
    <t>Přesun hmot pro izolace proti vodě, výšky do 12 m </t>
  </si>
  <si>
    <t>720</t>
  </si>
  <si>
    <t>Zdravotechnická instalace</t>
  </si>
  <si>
    <t>720 ZT</t>
  </si>
  <si>
    <t>Zařízení zdravotně technických instalací</t>
  </si>
  <si>
    <t>soubor</t>
  </si>
  <si>
    <t>1</t>
  </si>
  <si>
    <t>730</t>
  </si>
  <si>
    <t>Ústřední vytápění</t>
  </si>
  <si>
    <t>730 ÚT</t>
  </si>
  <si>
    <t>Zařízení pro vytápění staveb</t>
  </si>
  <si>
    <t>764</t>
  </si>
  <si>
    <t>Konstrukce klempířské</t>
  </si>
  <si>
    <t>7640101a PC</t>
  </si>
  <si>
    <t>K/1a, D+M - Rotační hlavice se stavitelným krkem pr.365 mm</t>
  </si>
  <si>
    <t>7640101b PC</t>
  </si>
  <si>
    <t>K/1b, D+M - Základna s lisovanou manžetou včetně pěnového těsnění !</t>
  </si>
  <si>
    <t>7640101c PC</t>
  </si>
  <si>
    <t>K/1c, D+M - Ventilační potrubí pr.cca 200 mm</t>
  </si>
  <si>
    <t>m</t>
  </si>
  <si>
    <t>3,5+2,8</t>
  </si>
  <si>
    <t>7640101d PC</t>
  </si>
  <si>
    <t>K/1d, D+M - Vzpětná klapka pr. cca 200 mm.</t>
  </si>
  <si>
    <t>7640102 PC</t>
  </si>
  <si>
    <t>K/2, D+M - Dodatečné osazení 1x větrací mřížka 400/100 mm, truhlářské zapravení.</t>
  </si>
  <si>
    <t>998764202R00</t>
  </si>
  <si>
    <t>Přesun hmot pro klempířské konstr., výšky do 12 m </t>
  </si>
  <si>
    <t>766</t>
  </si>
  <si>
    <t>Konstrukce truhlářské</t>
  </si>
  <si>
    <t>7660101 PC</t>
  </si>
  <si>
    <t>T/1, D+M - Dřevěné euro okno(nadsvětlík) s pevným prosklením s obložením parapetu, barva bílá,</t>
  </si>
  <si>
    <t>bezpečnostní sklo KPNEX, 1280/700 mm</t>
  </si>
  <si>
    <t>7660102 PC</t>
  </si>
  <si>
    <t>T/2, D+M - Dřevěné dveřní křídlo hladké plné HPL lamonát, 1kř., otočné s polodrážkou, odlechčená</t>
  </si>
  <si>
    <t>DTD desska, včetně ocelové zárubně do zdiva bez prahu, 1x větrací mřížka 400/100 mm, kování: klika -klika hranatá, rozetové bezpečnostní kování, povrch matný nerez, 2x klika, zámek, dveřní křídlo - HPL laminát - svštle šedá RAL 7035, velikost 700/1970 mm, systém generálníko klíče !</t>
  </si>
  <si>
    <t>P:1</t>
  </si>
  <si>
    <t>L:1</t>
  </si>
  <si>
    <t>7660103 PC</t>
  </si>
  <si>
    <t>T/3, D+M - Dřevěné dveřní křídlo hladké plné HPL lamonát, 1kř., otočné s polodrážkou, odlechčená</t>
  </si>
  <si>
    <t>DTD desska, včetně ocelové zárubně do zdiva bez prahu, 1x větrací mřížka 400/100 mm, kování: klika -klika hranatá, rozetové bezpečnostní kování, povrch matný nerez, 2x klika, zámek, dveřní křídlo - HPL laminát - svštle šedá RAL 7035, velikost 600/1970 mm, systém generálníko klíče !</t>
  </si>
  <si>
    <t>L:2</t>
  </si>
  <si>
    <t>998766202R00</t>
  </si>
  <si>
    <t>Přesun hmot pro truhlářské konstr., výšky do 12 m </t>
  </si>
  <si>
    <t>771</t>
  </si>
  <si>
    <t>Podlahy z dlaždic a obklady</t>
  </si>
  <si>
    <t>771575107R00</t>
  </si>
  <si>
    <t>Montáž podlah keram.,režné hladké, tmel, 20x20 cm lepící tmel tl.3 mm (např.PCI FLEXMORTEL)</t>
  </si>
  <si>
    <t>59764202 PC</t>
  </si>
  <si>
    <t>M2 - Dlažba HUTNÁ GLAZOVANÁ RAL 0008 500 SVĚTLE ŠEDÁ 197x197x7 mm (např.LB COLOR TWO)</t>
  </si>
  <si>
    <t>m.č.203:2,875*2,775*1,02</t>
  </si>
  <si>
    <t>m.č.204:1,388*0,80*1,02</t>
  </si>
  <si>
    <t>m.č.206:2,875*2,775*1,02</t>
  </si>
  <si>
    <t>m.č.207:1,388*0,80*1,02</t>
  </si>
  <si>
    <t>998771202R00</t>
  </si>
  <si>
    <t>Přesun hmot pro podlahy z dlaždic, výšky do 12 m </t>
  </si>
  <si>
    <t>776</t>
  </si>
  <si>
    <t>Podlahy povlakové</t>
  </si>
  <si>
    <t>776421100RU1</t>
  </si>
  <si>
    <t>Lepení podlahových soklíků z PVC a vinylu včetně dodávky soklíku PVC</t>
  </si>
  <si>
    <t>m.č-202:2,875*2+6,55*2-0,70-0,90*2</t>
  </si>
  <si>
    <t>m.č.205:2,875*2+6,55*2-0,90-0,70</t>
  </si>
  <si>
    <t>776521200R00</t>
  </si>
  <si>
    <t>Lepení povlak.podlah, dílce PVC a vinyl.</t>
  </si>
  <si>
    <t>m.č.202:6,55*2,875</t>
  </si>
  <si>
    <t>m.č.205:6,55*2,875</t>
  </si>
  <si>
    <t>28410103</t>
  </si>
  <si>
    <t>Marmoleum Forbo Real tl. 3,2 mm š. 2 m dl. 32 m</t>
  </si>
  <si>
    <t>m.č.202:6,55*2,875*1,03</t>
  </si>
  <si>
    <t>m.č.205:6,55*2,875*1,03</t>
  </si>
  <si>
    <t>998776202R00</t>
  </si>
  <si>
    <t>Přesun hmot pro podlahy povlakové, výšky do 12 m </t>
  </si>
  <si>
    <t>781</t>
  </si>
  <si>
    <t>Obklady keramické</t>
  </si>
  <si>
    <t>781475111R00</t>
  </si>
  <si>
    <t>Obklad vnitřní stěn keramický, do tmele, 10x10 cm</t>
  </si>
  <si>
    <t>M4:</t>
  </si>
  <si>
    <t>m.č.203:0,30*(2,875*2+2,775*2-0,70-0,60-1,60)</t>
  </si>
  <si>
    <t>m.č.204:0,30*(1,388*2+0,80*2-0,60)</t>
  </si>
  <si>
    <t>M5:</t>
  </si>
  <si>
    <t>m.č.206:0,30*(2,875*2+2,775*2+0,90*2-0,70-0,60-1,90)</t>
  </si>
  <si>
    <t>m.č.207:0,30*(1,388*2+0,80*2-0,60)</t>
  </si>
  <si>
    <t>781475114R00</t>
  </si>
  <si>
    <t>Obklad vnitřní stěn keramický, do tmele, 20x20 cm</t>
  </si>
  <si>
    <t>M1:</t>
  </si>
  <si>
    <t>m.č.203:(2,05-0,30)*(2,875*2+2,775*2-0,60+0,70)-1,60*(1,15-0,30)</t>
  </si>
  <si>
    <t>m.č.204:(2,05-0,30)*(1,388*2+0,80*2-0,60)+0,15*0,80</t>
  </si>
  <si>
    <t>m.č.206:(2,05-0,30)*(2,875*2+2,775*2+0,90*2-0,70-0,60)-1,90*(1,15-0,30)</t>
  </si>
  <si>
    <t>m.č.207:(2,05-0,30)*(1,388*2+0,80*2-0,60)+0,15*0,80</t>
  </si>
  <si>
    <t>597623121</t>
  </si>
  <si>
    <t>M1 - Dlaždice 19,7x19,7 Color Two WHITE mat (např.LB OBJEKT COLOR TWO)</t>
  </si>
  <si>
    <t>m.č.203:((2,05-0,30)*(2,875*2+2,775*2-0,60+0,70)-1,60*(1,15-0,30))*1,02</t>
  </si>
  <si>
    <t>m.č.204:((2,05-0,30)*(1,388*2+0,80*2-0,60)+0,15*0,80)*1,02</t>
  </si>
  <si>
    <t>m.č.206:((2,05-0,30)*(2,875*2+2,775*2+0,90*2-0,70-0,60)-1,90*(1,15-0,30))*1,02</t>
  </si>
  <si>
    <t>m.č.207:((2,05-0,30)*(1,388*2+0,80*2-0,60)+0,15*0,80)*1,02</t>
  </si>
  <si>
    <t>597623159 PC</t>
  </si>
  <si>
    <t>M4 - Dlaždice 9,7x9,7 Color Two mat RAL 290 20 35 (tmavě modrá) , (např. LB OBJECT COLOR TWO)</t>
  </si>
  <si>
    <t>m.č.203:0,30*(2,875*2+2,775*2-0,70-0,60-1,60)*1,02</t>
  </si>
  <si>
    <t>m.č.204:0,30*(1,388*2+0,80*2-0,60)*1,02</t>
  </si>
  <si>
    <t>59762316 PC</t>
  </si>
  <si>
    <t>M5 - Dlaždice 9,7x9,7 Color Two mat RAL 030 40 60 (červená) , (např. LB OBJECT COLOR TWO)</t>
  </si>
  <si>
    <t>m.č.206:0,30*(2,875*2+2,775*2+0,90*2-0,70-0,60-1,90)*1,02</t>
  </si>
  <si>
    <t>m.č.207:0,30*(1,388*2+0,80*2-0,60)*1,02</t>
  </si>
  <si>
    <t>998781202R00</t>
  </si>
  <si>
    <t>Přesun hmot pro obklady keramické, výšky do 12 m </t>
  </si>
  <si>
    <t>784</t>
  </si>
  <si>
    <t>Malby</t>
  </si>
  <si>
    <t>784195212R00</t>
  </si>
  <si>
    <t>Malba tekutá Primalex Plus, bílá, 2 x</t>
  </si>
  <si>
    <t>stropy:55,76</t>
  </si>
  <si>
    <t>stěny:141,414</t>
  </si>
  <si>
    <t>nové omitky:19,865</t>
  </si>
  <si>
    <t>stěrka Benátská:36,96</t>
  </si>
  <si>
    <t>M21</t>
  </si>
  <si>
    <t>Elektromontáže</t>
  </si>
  <si>
    <t>M21 SILNOPR.</t>
  </si>
  <si>
    <t>Zařízení silnoproudé el. vč.bleskosvodů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</si>
</sst>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,&quot;Kč&quot;"/>
    <numFmt numFmtId="170" formatCode="#,##0.00"/>
    <numFmt numFmtId="171" formatCode="#,##0.00000"/>
  </numFmts>
  <fonts count="24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2"/>
      <charset val="1"/>
    </font>
    <font>
      <b val="true"/>
      <sz val="14"/>
      <name val="Arial CE"/>
      <family val="2"/>
      <charset val="238"/>
    </font>
    <font>
      <b val="true"/>
      <sz val="10"/>
      <name val="Arial CE"/>
      <family val="2"/>
      <charset val="238"/>
    </font>
    <font>
      <sz val="9"/>
      <name val="Arial CE"/>
      <family val="2"/>
      <charset val="238"/>
    </font>
    <font>
      <b val="true"/>
      <sz val="9"/>
      <name val="Arial CE"/>
      <family val="2"/>
      <charset val="238"/>
    </font>
    <font>
      <b val="true"/>
      <sz val="12"/>
      <name val="Arial CE"/>
      <family val="2"/>
      <charset val="238"/>
    </font>
    <font>
      <sz val="8"/>
      <name val="Arial CE"/>
      <family val="2"/>
      <charset val="238"/>
    </font>
    <font>
      <b val="true"/>
      <u val="single"/>
      <sz val="12"/>
      <name val="Arial CE"/>
      <family val="2"/>
      <charset val="238"/>
    </font>
    <font>
      <b val="true"/>
      <u val="single"/>
      <sz val="10"/>
      <name val="Arial CE"/>
      <family val="2"/>
      <charset val="238"/>
    </font>
    <font>
      <u val="single"/>
      <sz val="10"/>
      <name val="Arial CE"/>
      <family val="2"/>
      <charset val="238"/>
    </font>
    <font>
      <sz val="9"/>
      <name val="Arial CE"/>
      <family val="2"/>
      <charset val="1"/>
    </font>
    <font>
      <sz val="8"/>
      <name val="Arial CE"/>
      <family val="2"/>
      <charset val="1"/>
    </font>
    <font>
      <sz val="10"/>
      <color rgb="FFFFFFFF"/>
      <name val="Arial CE"/>
      <family val="2"/>
      <charset val="238"/>
    </font>
    <font>
      <sz val="10"/>
      <color rgb="FFFFFFFF"/>
      <name val="Arial CE"/>
      <family val="2"/>
      <charset val="1"/>
    </font>
    <font>
      <sz val="8"/>
      <color rgb="FF008000"/>
      <name val="Arial CE"/>
      <family val="2"/>
      <charset val="238"/>
    </font>
    <font>
      <sz val="8"/>
      <color rgb="FFFFFFFF"/>
      <name val="Arial CE"/>
      <family val="2"/>
      <charset val="1"/>
    </font>
    <font>
      <sz val="8"/>
      <color rgb="FF0000FF"/>
      <name val="Arial CE"/>
      <family val="2"/>
      <charset val="238"/>
    </font>
    <font>
      <b val="true"/>
      <i val="true"/>
      <sz val="10"/>
      <name val="Arial CE"/>
      <family val="2"/>
      <charset val="238"/>
    </font>
    <font>
      <b val="true"/>
      <sz val="8"/>
      <name val="Arial CE"/>
      <family val="2"/>
      <charset val="238"/>
    </font>
    <font>
      <sz val="8"/>
      <color rgb="FFFF66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5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double"/>
      <right style="thin"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double"/>
      <top/>
      <bottom style="double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dotted"/>
      <bottom/>
      <diagonal/>
    </border>
    <border diagonalUp="false" diagonalDown="false">
      <left style="thin"/>
      <right style="thin"/>
      <top style="dotted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2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39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1" xfId="0" applyFont="fals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2" borderId="27" xfId="0" applyFont="true" applyBorder="true" applyAlignment="true" applyProtection="false">
      <alignment horizontal="right" vertical="bottom" textRotation="0" wrapText="false" indent="3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4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5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8" fillId="2" borderId="3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0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5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4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6" xfId="2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4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1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5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0" fillId="0" borderId="54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5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5" fillId="0" borderId="54" xfId="2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70" fontId="15" fillId="0" borderId="5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5" fillId="0" borderId="5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5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5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3" borderId="50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10" fillId="0" borderId="5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20" fillId="3" borderId="55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20" fillId="3" borderId="56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0" fillId="3" borderId="33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2" borderId="1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2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2" borderId="9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4" fillId="2" borderId="8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6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2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3" borderId="55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23" fillId="3" borderId="56" xfId="2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ní_POL.XLS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45"/>
  <sheetViews>
    <sheetView windowProtection="false"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75"/>
  <cols>
    <col collapsed="false" hidden="false" max="1" min="1" style="0" width="2"/>
    <col collapsed="false" hidden="false" max="2" min="2" style="0" width="15"/>
    <col collapsed="false" hidden="false" max="3" min="3" style="0" width="15.8571428571429"/>
    <col collapsed="false" hidden="false" max="4" min="4" style="0" width="14.5714285714286"/>
    <col collapsed="false" hidden="false" max="5" min="5" style="0" width="13.5714285714286"/>
    <col collapsed="false" hidden="false" max="6" min="6" style="0" width="16.5663265306122"/>
    <col collapsed="false" hidden="false" max="7" min="7" style="0" width="15.2908163265306"/>
    <col collapsed="false" hidden="false" max="1025" min="8" style="0" width="8.72959183673469"/>
  </cols>
  <sheetData>
    <row r="1" customFormat="false" ht="24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2.75" hidden="false" customHeight="true" outlineLevel="0" collapsed="false">
      <c r="A2" s="2" t="s">
        <v>1</v>
      </c>
      <c r="B2" s="3"/>
      <c r="C2" s="4" t="n">
        <f aca="false">#REF!!H1</f>
        <v>0</v>
      </c>
      <c r="D2" s="4" t="n">
        <f aca="false">#REF!!G2</f>
        <v>0</v>
      </c>
      <c r="E2" s="3"/>
      <c r="F2" s="5" t="s">
        <v>2</v>
      </c>
      <c r="G2" s="6" t="s">
        <v>3</v>
      </c>
    </row>
    <row r="3" customFormat="false" ht="3" hidden="true" customHeight="true" outlineLevel="0" collapsed="false">
      <c r="A3" s="7"/>
      <c r="B3" s="8"/>
      <c r="C3" s="9"/>
      <c r="D3" s="9"/>
      <c r="E3" s="8"/>
      <c r="F3" s="10"/>
      <c r="G3" s="11"/>
    </row>
    <row r="4" customFormat="false" ht="12" hidden="false" customHeight="true" outlineLevel="0" collapsed="false">
      <c r="A4" s="12" t="s">
        <v>4</v>
      </c>
      <c r="B4" s="8"/>
      <c r="C4" s="9" t="s">
        <v>5</v>
      </c>
      <c r="D4" s="9"/>
      <c r="E4" s="8"/>
      <c r="F4" s="10" t="s">
        <v>6</v>
      </c>
      <c r="G4" s="13"/>
    </row>
    <row r="5" customFormat="false" ht="12.95" hidden="false" customHeight="true" outlineLevel="0" collapsed="false">
      <c r="A5" s="14" t="s">
        <v>7</v>
      </c>
      <c r="B5" s="15"/>
      <c r="C5" s="16" t="s">
        <v>8</v>
      </c>
      <c r="D5" s="17"/>
      <c r="E5" s="18"/>
      <c r="F5" s="10" t="s">
        <v>9</v>
      </c>
      <c r="G5" s="11" t="s">
        <v>10</v>
      </c>
    </row>
    <row r="6" customFormat="false" ht="12.95" hidden="false" customHeight="true" outlineLevel="0" collapsed="false">
      <c r="A6" s="12" t="s">
        <v>11</v>
      </c>
      <c r="B6" s="8"/>
      <c r="C6" s="9" t="s">
        <v>12</v>
      </c>
      <c r="D6" s="9"/>
      <c r="E6" s="8"/>
      <c r="F6" s="19" t="s">
        <v>13</v>
      </c>
      <c r="G6" s="20" t="n">
        <v>208</v>
      </c>
      <c r="O6" s="21"/>
    </row>
    <row r="7" customFormat="false" ht="12.95" hidden="false" customHeight="true" outlineLevel="0" collapsed="false">
      <c r="A7" s="22" t="s">
        <v>14</v>
      </c>
      <c r="B7" s="23"/>
      <c r="C7" s="24" t="s">
        <v>15</v>
      </c>
      <c r="D7" s="25"/>
      <c r="E7" s="25"/>
      <c r="F7" s="26" t="s">
        <v>16</v>
      </c>
      <c r="G7" s="20" t="n">
        <f aca="false">IF(PocetMJ=0,,ROUND((F30+F32)/PocetMJ,1))</f>
        <v>0</v>
      </c>
    </row>
    <row r="8" customFormat="false" ht="12.75" hidden="false" customHeight="false" outlineLevel="0" collapsed="false">
      <c r="A8" s="27" t="s">
        <v>17</v>
      </c>
      <c r="B8" s="10"/>
      <c r="C8" s="28" t="s">
        <v>18</v>
      </c>
      <c r="D8" s="28"/>
      <c r="E8" s="28"/>
      <c r="F8" s="29" t="s">
        <v>19</v>
      </c>
      <c r="G8" s="30"/>
      <c r="H8" s="31"/>
      <c r="I8" s="32"/>
    </row>
    <row r="9" customFormat="false" ht="12.75" hidden="false" customHeight="false" outlineLevel="0" collapsed="false">
      <c r="A9" s="27" t="s">
        <v>20</v>
      </c>
      <c r="B9" s="10"/>
      <c r="C9" s="28" t="n">
        <f aca="false">Projektant</f>
        <v>0</v>
      </c>
      <c r="D9" s="28"/>
      <c r="E9" s="28"/>
      <c r="F9" s="10"/>
      <c r="G9" s="33"/>
      <c r="H9" s="34"/>
    </row>
    <row r="10" customFormat="false" ht="12.75" hidden="false" customHeight="false" outlineLevel="0" collapsed="false">
      <c r="A10" s="27" t="s">
        <v>21</v>
      </c>
      <c r="B10" s="10"/>
      <c r="C10" s="35" t="s">
        <v>22</v>
      </c>
      <c r="D10" s="35"/>
      <c r="E10" s="35"/>
      <c r="F10" s="36"/>
      <c r="G10" s="37"/>
      <c r="H10" s="38"/>
    </row>
    <row r="11" customFormat="false" ht="13.5" hidden="false" customHeight="true" outlineLevel="0" collapsed="false">
      <c r="A11" s="27" t="s">
        <v>23</v>
      </c>
      <c r="B11" s="10"/>
      <c r="C11" s="35"/>
      <c r="D11" s="35"/>
      <c r="E11" s="35"/>
      <c r="F11" s="39" t="s">
        <v>24</v>
      </c>
      <c r="G11" s="40" t="s">
        <v>25</v>
      </c>
      <c r="H11" s="34"/>
      <c r="BA11" s="41"/>
      <c r="BB11" s="41"/>
      <c r="BC11" s="41"/>
      <c r="BD11" s="41"/>
      <c r="BE11" s="41"/>
    </row>
    <row r="12" customFormat="false" ht="12.75" hidden="false" customHeight="true" outlineLevel="0" collapsed="false">
      <c r="A12" s="42" t="s">
        <v>26</v>
      </c>
      <c r="B12" s="8"/>
      <c r="C12" s="43"/>
      <c r="D12" s="43"/>
      <c r="E12" s="43"/>
      <c r="F12" s="44" t="s">
        <v>27</v>
      </c>
      <c r="G12" s="45"/>
      <c r="H12" s="34"/>
    </row>
    <row r="13" customFormat="false" ht="28.5" hidden="false" customHeight="true" outlineLevel="0" collapsed="false">
      <c r="A13" s="46" t="s">
        <v>28</v>
      </c>
      <c r="B13" s="46"/>
      <c r="C13" s="46"/>
      <c r="D13" s="46"/>
      <c r="E13" s="46"/>
      <c r="F13" s="46"/>
      <c r="G13" s="46"/>
      <c r="H13" s="34"/>
    </row>
    <row r="14" customFormat="false" ht="17.25" hidden="false" customHeight="true" outlineLevel="0" collapsed="false">
      <c r="A14" s="47" t="s">
        <v>29</v>
      </c>
      <c r="B14" s="48"/>
      <c r="C14" s="49"/>
      <c r="D14" s="50" t="s">
        <v>30</v>
      </c>
      <c r="E14" s="50"/>
      <c r="F14" s="50"/>
      <c r="G14" s="50"/>
    </row>
    <row r="15" customFormat="false" ht="15.95" hidden="false" customHeight="true" outlineLevel="0" collapsed="false">
      <c r="A15" s="51"/>
      <c r="B15" s="52" t="s">
        <v>31</v>
      </c>
      <c r="C15" s="53" t="n">
        <f aca="false">HSV</f>
        <v>0</v>
      </c>
      <c r="D15" s="54" t="n">
        <f aca="false">#REF!!A28</f>
        <v>0</v>
      </c>
      <c r="E15" s="55"/>
      <c r="F15" s="56"/>
      <c r="G15" s="53" t="n">
        <f aca="false">#REF!!I28</f>
        <v>0</v>
      </c>
    </row>
    <row r="16" customFormat="false" ht="15.95" hidden="false" customHeight="true" outlineLevel="0" collapsed="false">
      <c r="A16" s="51" t="s">
        <v>32</v>
      </c>
      <c r="B16" s="52" t="s">
        <v>33</v>
      </c>
      <c r="C16" s="53" t="n">
        <f aca="false">PSV</f>
        <v>0</v>
      </c>
      <c r="D16" s="57" t="n">
        <f aca="false">#REF!!A29</f>
        <v>0</v>
      </c>
      <c r="E16" s="58"/>
      <c r="F16" s="59"/>
      <c r="G16" s="53" t="n">
        <f aca="false">#REF!!I29</f>
        <v>0</v>
      </c>
    </row>
    <row r="17" customFormat="false" ht="15.95" hidden="false" customHeight="true" outlineLevel="0" collapsed="false">
      <c r="A17" s="51" t="s">
        <v>34</v>
      </c>
      <c r="B17" s="52" t="s">
        <v>35</v>
      </c>
      <c r="C17" s="53" t="n">
        <f aca="false">Mont</f>
        <v>0</v>
      </c>
      <c r="D17" s="57" t="n">
        <f aca="false">#REF!!A30</f>
        <v>0</v>
      </c>
      <c r="E17" s="58"/>
      <c r="F17" s="59"/>
      <c r="G17" s="53" t="n">
        <f aca="false">#REF!!I30</f>
        <v>0</v>
      </c>
    </row>
    <row r="18" customFormat="false" ht="15.95" hidden="false" customHeight="true" outlineLevel="0" collapsed="false">
      <c r="A18" s="60" t="s">
        <v>36</v>
      </c>
      <c r="B18" s="61" t="s">
        <v>37</v>
      </c>
      <c r="C18" s="53" t="n">
        <f aca="false">Dodavka</f>
        <v>0</v>
      </c>
      <c r="D18" s="57" t="n">
        <f aca="false">#REF!!A31</f>
        <v>0</v>
      </c>
      <c r="E18" s="58"/>
      <c r="F18" s="59"/>
      <c r="G18" s="53" t="n">
        <f aca="false">#REF!!I31</f>
        <v>0</v>
      </c>
    </row>
    <row r="19" customFormat="false" ht="15.95" hidden="false" customHeight="true" outlineLevel="0" collapsed="false">
      <c r="A19" s="62" t="s">
        <v>38</v>
      </c>
      <c r="B19" s="52"/>
      <c r="C19" s="53" t="n">
        <f aca="false">SUM(C15:C18)</f>
        <v>0</v>
      </c>
      <c r="D19" s="7" t="n">
        <f aca="false">#REF!!A32</f>
        <v>0</v>
      </c>
      <c r="E19" s="58"/>
      <c r="F19" s="59"/>
      <c r="G19" s="53" t="n">
        <f aca="false">#REF!!I32</f>
        <v>0</v>
      </c>
    </row>
    <row r="20" customFormat="false" ht="15.95" hidden="false" customHeight="true" outlineLevel="0" collapsed="false">
      <c r="A20" s="62"/>
      <c r="B20" s="52"/>
      <c r="C20" s="53"/>
      <c r="D20" s="57" t="n">
        <f aca="false">#REF!!A33</f>
        <v>0</v>
      </c>
      <c r="E20" s="58"/>
      <c r="F20" s="59"/>
      <c r="G20" s="53" t="n">
        <f aca="false">#REF!!I33</f>
        <v>0</v>
      </c>
    </row>
    <row r="21" customFormat="false" ht="15.95" hidden="false" customHeight="true" outlineLevel="0" collapsed="false">
      <c r="A21" s="62" t="s">
        <v>39</v>
      </c>
      <c r="B21" s="52"/>
      <c r="C21" s="53" t="n">
        <f aca="false">HZS</f>
        <v>0</v>
      </c>
      <c r="D21" s="57" t="n">
        <f aca="false">#REF!!A34</f>
        <v>0</v>
      </c>
      <c r="E21" s="58"/>
      <c r="F21" s="59"/>
      <c r="G21" s="53" t="n">
        <f aca="false">#REF!!I34</f>
        <v>0</v>
      </c>
    </row>
    <row r="22" customFormat="false" ht="15.95" hidden="false" customHeight="true" outlineLevel="0" collapsed="false">
      <c r="A22" s="63" t="s">
        <v>40</v>
      </c>
      <c r="B22" s="34"/>
      <c r="C22" s="53" t="n">
        <f aca="false">C19+C21</f>
        <v>0</v>
      </c>
      <c r="D22" s="57" t="s">
        <v>41</v>
      </c>
      <c r="E22" s="58"/>
      <c r="F22" s="59"/>
      <c r="G22" s="53" t="n">
        <f aca="false">G23-SUM(G15:G21)</f>
        <v>0</v>
      </c>
    </row>
    <row r="23" customFormat="false" ht="15.95" hidden="false" customHeight="true" outlineLevel="0" collapsed="false">
      <c r="A23" s="64" t="s">
        <v>42</v>
      </c>
      <c r="B23" s="64"/>
      <c r="C23" s="65" t="n">
        <f aca="false">C22+G23</f>
        <v>0</v>
      </c>
      <c r="D23" s="66" t="s">
        <v>43</v>
      </c>
      <c r="E23" s="67"/>
      <c r="F23" s="68"/>
      <c r="G23" s="53" t="n">
        <f aca="false">VRN</f>
        <v>0</v>
      </c>
    </row>
    <row r="24" customFormat="false" ht="12.75" hidden="false" customHeight="false" outlineLevel="0" collapsed="false">
      <c r="A24" s="69" t="s">
        <v>44</v>
      </c>
      <c r="B24" s="70"/>
      <c r="C24" s="71"/>
      <c r="D24" s="70" t="s">
        <v>45</v>
      </c>
      <c r="E24" s="70"/>
      <c r="F24" s="72" t="s">
        <v>46</v>
      </c>
      <c r="G24" s="73"/>
    </row>
    <row r="25" customFormat="false" ht="12.75" hidden="false" customHeight="false" outlineLevel="0" collapsed="false">
      <c r="A25" s="63" t="s">
        <v>47</v>
      </c>
      <c r="B25" s="34"/>
      <c r="C25" s="74" t="s">
        <v>48</v>
      </c>
      <c r="D25" s="34" t="s">
        <v>47</v>
      </c>
      <c r="F25" s="75" t="s">
        <v>47</v>
      </c>
      <c r="G25" s="76"/>
    </row>
    <row r="26" customFormat="false" ht="37.5" hidden="false" customHeight="true" outlineLevel="0" collapsed="false">
      <c r="A26" s="63" t="s">
        <v>49</v>
      </c>
      <c r="B26" s="77"/>
      <c r="C26" s="74" t="s">
        <v>50</v>
      </c>
      <c r="D26" s="34" t="s">
        <v>49</v>
      </c>
      <c r="F26" s="75" t="s">
        <v>49</v>
      </c>
      <c r="G26" s="76"/>
    </row>
    <row r="27" customFormat="false" ht="12.75" hidden="false" customHeight="false" outlineLevel="0" collapsed="false">
      <c r="A27" s="63"/>
      <c r="B27" s="78"/>
      <c r="C27" s="74"/>
      <c r="D27" s="34"/>
      <c r="F27" s="75"/>
      <c r="G27" s="76"/>
    </row>
    <row r="28" customFormat="false" ht="12.75" hidden="false" customHeight="false" outlineLevel="0" collapsed="false">
      <c r="A28" s="63" t="s">
        <v>51</v>
      </c>
      <c r="B28" s="34"/>
      <c r="C28" s="74"/>
      <c r="D28" s="75" t="s">
        <v>52</v>
      </c>
      <c r="E28" s="74"/>
      <c r="F28" s="79" t="s">
        <v>52</v>
      </c>
      <c r="G28" s="76"/>
    </row>
    <row r="29" customFormat="false" ht="69" hidden="false" customHeight="true" outlineLevel="0" collapsed="false">
      <c r="A29" s="63"/>
      <c r="B29" s="34"/>
      <c r="C29" s="80"/>
      <c r="D29" s="81"/>
      <c r="E29" s="80"/>
      <c r="F29" s="34"/>
      <c r="G29" s="76"/>
    </row>
    <row r="30" customFormat="false" ht="12.75" hidden="false" customHeight="false" outlineLevel="0" collapsed="false">
      <c r="A30" s="82" t="s">
        <v>53</v>
      </c>
      <c r="B30" s="83"/>
      <c r="C30" s="84" t="n">
        <v>21</v>
      </c>
      <c r="D30" s="83" t="s">
        <v>54</v>
      </c>
      <c r="E30" s="85"/>
      <c r="F30" s="86" t="n">
        <f aca="false">ROUND(C23-F32,0)</f>
        <v>0</v>
      </c>
      <c r="G30" s="86"/>
    </row>
    <row r="31" customFormat="false" ht="12.75" hidden="false" customHeight="false" outlineLevel="0" collapsed="false">
      <c r="A31" s="82" t="s">
        <v>55</v>
      </c>
      <c r="B31" s="83"/>
      <c r="C31" s="84" t="n">
        <f aca="false">SazbaDPH1</f>
        <v>21</v>
      </c>
      <c r="D31" s="83" t="s">
        <v>56</v>
      </c>
      <c r="E31" s="85"/>
      <c r="F31" s="86" t="n">
        <f aca="false">ROUND(PRODUCT(F30,C31/100),1)</f>
        <v>0</v>
      </c>
      <c r="G31" s="86"/>
    </row>
    <row r="32" customFormat="false" ht="12.75" hidden="false" customHeight="false" outlineLevel="0" collapsed="false">
      <c r="A32" s="82" t="s">
        <v>53</v>
      </c>
      <c r="B32" s="83"/>
      <c r="C32" s="84" t="n">
        <v>0</v>
      </c>
      <c r="D32" s="83" t="s">
        <v>56</v>
      </c>
      <c r="E32" s="85"/>
      <c r="F32" s="86" t="n">
        <v>0</v>
      </c>
      <c r="G32" s="86"/>
    </row>
    <row r="33" customFormat="false" ht="12.75" hidden="false" customHeight="false" outlineLevel="0" collapsed="false">
      <c r="A33" s="82" t="s">
        <v>55</v>
      </c>
      <c r="B33" s="87"/>
      <c r="C33" s="88" t="n">
        <f aca="false">SazbaDPH2</f>
        <v>0</v>
      </c>
      <c r="D33" s="83" t="s">
        <v>56</v>
      </c>
      <c r="E33" s="59"/>
      <c r="F33" s="86" t="n">
        <f aca="false">ROUND(PRODUCT(F32,C33/100),1)</f>
        <v>0</v>
      </c>
      <c r="G33" s="86"/>
    </row>
    <row r="34" s="93" customFormat="true" ht="19.5" hidden="false" customHeight="true" outlineLevel="0" collapsed="false">
      <c r="A34" s="89" t="s">
        <v>57</v>
      </c>
      <c r="B34" s="90"/>
      <c r="C34" s="90"/>
      <c r="D34" s="90"/>
      <c r="E34" s="91"/>
      <c r="F34" s="92" t="n">
        <f aca="false">CEILING(SUM(F30:F33),IF(SUM(F30:F33)&gt;=0,1,-1),1)</f>
        <v>0</v>
      </c>
      <c r="G34" s="92"/>
    </row>
    <row r="36" customFormat="false" ht="12.75" hidden="false" customHeight="false" outlineLevel="0" collapsed="false">
      <c r="A36" s="94" t="s">
        <v>58</v>
      </c>
      <c r="B36" s="94"/>
      <c r="C36" s="94"/>
      <c r="D36" s="94"/>
      <c r="E36" s="94"/>
      <c r="F36" s="94"/>
      <c r="G36" s="94"/>
      <c r="H36" s="0" t="s">
        <v>59</v>
      </c>
    </row>
    <row r="37" customFormat="false" ht="14.25" hidden="false" customHeight="true" outlineLevel="0" collapsed="false">
      <c r="A37" s="94"/>
      <c r="B37" s="95"/>
      <c r="C37" s="95"/>
      <c r="D37" s="95"/>
      <c r="E37" s="95"/>
      <c r="F37" s="95"/>
      <c r="G37" s="95"/>
      <c r="H37" s="0" t="s">
        <v>59</v>
      </c>
    </row>
    <row r="38" customFormat="false" ht="12.75" hidden="false" customHeight="true" outlineLevel="0" collapsed="false">
      <c r="A38" s="96"/>
      <c r="B38" s="95"/>
      <c r="C38" s="95"/>
      <c r="D38" s="95"/>
      <c r="E38" s="95"/>
      <c r="F38" s="95"/>
      <c r="G38" s="95"/>
      <c r="H38" s="0" t="s">
        <v>59</v>
      </c>
    </row>
    <row r="39" customFormat="false" ht="12.75" hidden="false" customHeight="false" outlineLevel="0" collapsed="false">
      <c r="A39" s="96"/>
      <c r="B39" s="95"/>
      <c r="C39" s="95"/>
      <c r="D39" s="95"/>
      <c r="E39" s="95"/>
      <c r="F39" s="95"/>
      <c r="G39" s="95"/>
      <c r="H39" s="0" t="s">
        <v>59</v>
      </c>
    </row>
    <row r="40" customFormat="false" ht="12.75" hidden="false" customHeight="false" outlineLevel="0" collapsed="false">
      <c r="A40" s="96"/>
      <c r="B40" s="95"/>
      <c r="C40" s="95"/>
      <c r="D40" s="95"/>
      <c r="E40" s="95"/>
      <c r="F40" s="95"/>
      <c r="G40" s="95"/>
      <c r="H40" s="0" t="s">
        <v>59</v>
      </c>
    </row>
    <row r="41" customFormat="false" ht="12.75" hidden="false" customHeight="false" outlineLevel="0" collapsed="false">
      <c r="A41" s="96"/>
      <c r="B41" s="95"/>
      <c r="C41" s="95"/>
      <c r="D41" s="95"/>
      <c r="E41" s="95"/>
      <c r="F41" s="95"/>
      <c r="G41" s="95"/>
      <c r="H41" s="0" t="s">
        <v>59</v>
      </c>
    </row>
    <row r="42" customFormat="false" ht="12.75" hidden="false" customHeight="false" outlineLevel="0" collapsed="false">
      <c r="A42" s="96"/>
      <c r="B42" s="95"/>
      <c r="C42" s="95"/>
      <c r="D42" s="95"/>
      <c r="E42" s="95"/>
      <c r="F42" s="95"/>
      <c r="G42" s="95"/>
      <c r="H42" s="0" t="s">
        <v>59</v>
      </c>
    </row>
    <row r="43" customFormat="false" ht="12.75" hidden="false" customHeight="false" outlineLevel="0" collapsed="false">
      <c r="A43" s="96"/>
      <c r="B43" s="95"/>
      <c r="C43" s="95"/>
      <c r="D43" s="95"/>
      <c r="E43" s="95"/>
      <c r="F43" s="95"/>
      <c r="G43" s="95"/>
      <c r="H43" s="0" t="s">
        <v>59</v>
      </c>
    </row>
    <row r="44" customFormat="false" ht="12.75" hidden="false" customHeight="false" outlineLevel="0" collapsed="false">
      <c r="A44" s="96"/>
      <c r="B44" s="95"/>
      <c r="C44" s="95"/>
      <c r="D44" s="95"/>
      <c r="E44" s="95"/>
      <c r="F44" s="95"/>
      <c r="G44" s="95"/>
      <c r="H44" s="0" t="s">
        <v>59</v>
      </c>
    </row>
    <row r="45" customFormat="false" ht="0.75" hidden="false" customHeight="true" outlineLevel="0" collapsed="false">
      <c r="A45" s="96"/>
      <c r="B45" s="95"/>
      <c r="C45" s="95"/>
      <c r="D45" s="95"/>
      <c r="E45" s="95"/>
      <c r="F45" s="95"/>
      <c r="G45" s="95"/>
      <c r="H45" s="0" t="s">
        <v>59</v>
      </c>
    </row>
  </sheetData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 headings="false" gridLines="false" gridLinesSet="true" horizontalCentered="false" verticalCentered="false"/>
  <pageMargins left="0.590277777777778" right="0.39375" top="0.590277777777778" bottom="0.590277777777778" header="0.511805555555555" footer="0.19652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E36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35" activeCellId="0" sqref="F35"/>
    </sheetView>
  </sheetViews>
  <sheetFormatPr defaultRowHeight="12.75"/>
  <cols>
    <col collapsed="false" hidden="false" max="1" min="1" style="0" width="5.85714285714286"/>
    <col collapsed="false" hidden="false" max="2" min="2" style="0" width="6.14795918367347"/>
    <col collapsed="false" hidden="false" max="3" min="3" style="0" width="11.4183673469388"/>
    <col collapsed="false" hidden="false" max="4" min="4" style="0" width="15.8571428571429"/>
    <col collapsed="false" hidden="false" max="5" min="5" style="0" width="11.2857142857143"/>
    <col collapsed="false" hidden="false" max="6" min="6" style="0" width="10.8520408163265"/>
    <col collapsed="false" hidden="false" max="7" min="7" style="0" width="10.9948979591837"/>
    <col collapsed="false" hidden="false" max="8" min="8" style="0" width="11.1428571428571"/>
    <col collapsed="false" hidden="false" max="9" min="9" style="0" width="10.7091836734694"/>
    <col collapsed="false" hidden="false" max="1025" min="10" style="0" width="8.72959183673469"/>
  </cols>
  <sheetData>
    <row r="1" customFormat="false" ht="13.5" hidden="false" customHeight="false" outlineLevel="0" collapsed="false">
      <c r="A1" s="97" t="s">
        <v>60</v>
      </c>
      <c r="B1" s="97"/>
      <c r="C1" s="98" t="n">
        <f aca="false">CONCATENATE(cislostavby," ",nazevstavby)</f>
        <v>0</v>
      </c>
      <c r="D1" s="99"/>
      <c r="E1" s="100"/>
      <c r="F1" s="99"/>
      <c r="G1" s="101" t="s">
        <v>61</v>
      </c>
      <c r="H1" s="102" t="s">
        <v>62</v>
      </c>
      <c r="I1" s="103"/>
    </row>
    <row r="2" customFormat="false" ht="13.5" hidden="false" customHeight="false" outlineLevel="0" collapsed="false">
      <c r="A2" s="104" t="s">
        <v>63</v>
      </c>
      <c r="B2" s="104"/>
      <c r="C2" s="105" t="n">
        <f aca="false">CONCATENATE(cisloobjektu," ",nazevobjektu)</f>
        <v>0</v>
      </c>
      <c r="D2" s="106"/>
      <c r="E2" s="107"/>
      <c r="F2" s="106"/>
      <c r="G2" s="108" t="s">
        <v>64</v>
      </c>
      <c r="H2" s="108"/>
      <c r="I2" s="108"/>
    </row>
    <row r="3" customFormat="false" ht="13.5" hidden="false" customHeight="false" outlineLevel="0" collapsed="false">
      <c r="F3" s="34"/>
    </row>
    <row r="4" customFormat="false" ht="19.5" hidden="false" customHeight="true" outlineLevel="0" collapsed="false">
      <c r="A4" s="109" t="s">
        <v>65</v>
      </c>
      <c r="B4" s="109"/>
      <c r="C4" s="109"/>
      <c r="D4" s="109"/>
      <c r="E4" s="109"/>
      <c r="F4" s="109"/>
      <c r="G4" s="109"/>
      <c r="H4" s="109"/>
      <c r="I4" s="109"/>
    </row>
    <row r="5" customFormat="false" ht="13.5" hidden="false" customHeight="false" outlineLevel="0" collapsed="false"/>
    <row r="6" s="34" customFormat="true" ht="13.5" hidden="false" customHeight="false" outlineLevel="0" collapsed="false">
      <c r="A6" s="110"/>
      <c r="B6" s="111" t="s">
        <v>66</v>
      </c>
      <c r="C6" s="111"/>
      <c r="D6" s="50"/>
      <c r="E6" s="112" t="s">
        <v>67</v>
      </c>
      <c r="F6" s="113" t="s">
        <v>68</v>
      </c>
      <c r="G6" s="113" t="s">
        <v>69</v>
      </c>
      <c r="H6" s="113" t="s">
        <v>70</v>
      </c>
      <c r="I6" s="114" t="s">
        <v>39</v>
      </c>
    </row>
    <row r="7" customFormat="false" ht="12.75" hidden="false" customHeight="false" outlineLevel="0" collapsed="false">
      <c r="A7" s="115" t="n">
        <f aca="false">#REF!!B7</f>
        <v>0</v>
      </c>
      <c r="B7" s="116" t="n">
        <f aca="false">#REF!!C7</f>
        <v>0</v>
      </c>
      <c r="D7" s="117"/>
      <c r="E7" s="118" t="n">
        <f aca="false">#REF!!BC20</f>
        <v>0</v>
      </c>
      <c r="F7" s="119" t="n">
        <f aca="false">#REF!!BD20</f>
        <v>0</v>
      </c>
      <c r="G7" s="119" t="n">
        <f aca="false">#REF!!BE20</f>
        <v>0</v>
      </c>
      <c r="H7" s="119" t="n">
        <f aca="false">#REF!!BF20</f>
        <v>0</v>
      </c>
      <c r="I7" s="120" t="n">
        <f aca="false">#REF!!BG20</f>
        <v>0</v>
      </c>
    </row>
    <row r="8" customFormat="false" ht="12.75" hidden="false" customHeight="false" outlineLevel="0" collapsed="false">
      <c r="A8" s="115" t="n">
        <f aca="false">#REF!!B21</f>
        <v>0</v>
      </c>
      <c r="B8" s="116" t="n">
        <f aca="false">#REF!!C21</f>
        <v>0</v>
      </c>
      <c r="D8" s="117"/>
      <c r="E8" s="118" t="n">
        <f aca="false">#REF!!BC30</f>
        <v>0</v>
      </c>
      <c r="F8" s="119" t="n">
        <f aca="false">#REF!!BD30</f>
        <v>0</v>
      </c>
      <c r="G8" s="119" t="n">
        <f aca="false">#REF!!BE30</f>
        <v>0</v>
      </c>
      <c r="H8" s="119" t="n">
        <f aca="false">#REF!!BF30</f>
        <v>0</v>
      </c>
      <c r="I8" s="120" t="n">
        <f aca="false">#REF!!BG30</f>
        <v>0</v>
      </c>
    </row>
    <row r="9" customFormat="false" ht="12.75" hidden="false" customHeight="false" outlineLevel="0" collapsed="false">
      <c r="A9" s="115" t="n">
        <f aca="false">#REF!!B31</f>
        <v>0</v>
      </c>
      <c r="B9" s="116" t="n">
        <f aca="false">#REF!!C31</f>
        <v>0</v>
      </c>
      <c r="D9" s="117"/>
      <c r="E9" s="118" t="n">
        <f aca="false">#REF!!BC59</f>
        <v>0</v>
      </c>
      <c r="F9" s="119" t="n">
        <f aca="false">#REF!!BD59</f>
        <v>0</v>
      </c>
      <c r="G9" s="119" t="n">
        <f aca="false">#REF!!BE59</f>
        <v>0</v>
      </c>
      <c r="H9" s="119" t="n">
        <f aca="false">#REF!!BF59</f>
        <v>0</v>
      </c>
      <c r="I9" s="120" t="n">
        <f aca="false">#REF!!BG59</f>
        <v>0</v>
      </c>
    </row>
    <row r="10" customFormat="false" ht="12.75" hidden="false" customHeight="false" outlineLevel="0" collapsed="false">
      <c r="A10" s="115" t="n">
        <f aca="false">#REF!!B60</f>
        <v>0</v>
      </c>
      <c r="B10" s="116" t="n">
        <f aca="false">#REF!!C60</f>
        <v>0</v>
      </c>
      <c r="D10" s="117"/>
      <c r="E10" s="118" t="n">
        <f aca="false">#REF!!BC63</f>
        <v>0</v>
      </c>
      <c r="F10" s="119" t="n">
        <f aca="false">#REF!!BD63</f>
        <v>0</v>
      </c>
      <c r="G10" s="119" t="n">
        <f aca="false">#REF!!BE63</f>
        <v>0</v>
      </c>
      <c r="H10" s="119" t="n">
        <f aca="false">#REF!!BF63</f>
        <v>0</v>
      </c>
      <c r="I10" s="120" t="n">
        <f aca="false">#REF!!BG63</f>
        <v>0</v>
      </c>
    </row>
    <row r="11" customFormat="false" ht="12.75" hidden="false" customHeight="false" outlineLevel="0" collapsed="false">
      <c r="A11" s="115" t="n">
        <f aca="false">#REF!!B64</f>
        <v>0</v>
      </c>
      <c r="B11" s="116" t="n">
        <f aca="false">#REF!!C64</f>
        <v>0</v>
      </c>
      <c r="D11" s="117"/>
      <c r="E11" s="118" t="n">
        <f aca="false">#REF!!BC115</f>
        <v>0</v>
      </c>
      <c r="F11" s="119" t="n">
        <f aca="false">#REF!!BD115</f>
        <v>0</v>
      </c>
      <c r="G11" s="119" t="n">
        <f aca="false">#REF!!BE115</f>
        <v>0</v>
      </c>
      <c r="H11" s="119" t="n">
        <f aca="false">#REF!!BF115</f>
        <v>0</v>
      </c>
      <c r="I11" s="120" t="n">
        <f aca="false">#REF!!BG115</f>
        <v>0</v>
      </c>
    </row>
    <row r="12" customFormat="false" ht="12.75" hidden="false" customHeight="false" outlineLevel="0" collapsed="false">
      <c r="A12" s="115" t="n">
        <f aca="false">#REF!!B116</f>
        <v>0</v>
      </c>
      <c r="B12" s="116" t="n">
        <f aca="false">#REF!!C116</f>
        <v>0</v>
      </c>
      <c r="D12" s="117"/>
      <c r="E12" s="118" t="n">
        <f aca="false">#REF!!BC118</f>
        <v>0</v>
      </c>
      <c r="F12" s="119" t="n">
        <f aca="false">#REF!!BD118</f>
        <v>0</v>
      </c>
      <c r="G12" s="119" t="n">
        <f aca="false">#REF!!BE118</f>
        <v>0</v>
      </c>
      <c r="H12" s="119" t="n">
        <f aca="false">#REF!!BF118</f>
        <v>0</v>
      </c>
      <c r="I12" s="120" t="n">
        <f aca="false">#REF!!BG118</f>
        <v>0</v>
      </c>
    </row>
    <row r="13" customFormat="false" ht="12.75" hidden="false" customHeight="false" outlineLevel="0" collapsed="false">
      <c r="A13" s="115" t="n">
        <f aca="false">#REF!!B119</f>
        <v>0</v>
      </c>
      <c r="B13" s="116" t="n">
        <f aca="false">#REF!!C119</f>
        <v>0</v>
      </c>
      <c r="D13" s="117"/>
      <c r="E13" s="118" t="n">
        <f aca="false">#REF!!BC149</f>
        <v>0</v>
      </c>
      <c r="F13" s="119" t="n">
        <f aca="false">#REF!!BD149</f>
        <v>0</v>
      </c>
      <c r="G13" s="119" t="n">
        <f aca="false">#REF!!BE149</f>
        <v>0</v>
      </c>
      <c r="H13" s="119" t="n">
        <f aca="false">#REF!!BF149</f>
        <v>0</v>
      </c>
      <c r="I13" s="120" t="n">
        <f aca="false">#REF!!BG149</f>
        <v>0</v>
      </c>
    </row>
    <row r="14" customFormat="false" ht="12.75" hidden="false" customHeight="false" outlineLevel="0" collapsed="false">
      <c r="A14" s="115" t="n">
        <f aca="false">#REF!!B150</f>
        <v>0</v>
      </c>
      <c r="B14" s="116" t="n">
        <f aca="false">#REF!!C150</f>
        <v>0</v>
      </c>
      <c r="D14" s="117"/>
      <c r="E14" s="118" t="n">
        <f aca="false">#REF!!BC153</f>
        <v>0</v>
      </c>
      <c r="F14" s="119" t="n">
        <f aca="false">#REF!!BD153</f>
        <v>0</v>
      </c>
      <c r="G14" s="119" t="n">
        <f aca="false">#REF!!BE153</f>
        <v>0</v>
      </c>
      <c r="H14" s="119" t="n">
        <f aca="false">#REF!!BF153</f>
        <v>0</v>
      </c>
      <c r="I14" s="120" t="n">
        <f aca="false">#REF!!BG153</f>
        <v>0</v>
      </c>
    </row>
    <row r="15" customFormat="false" ht="12.75" hidden="false" customHeight="false" outlineLevel="0" collapsed="false">
      <c r="A15" s="115" t="n">
        <f aca="false">#REF!!B154</f>
        <v>0</v>
      </c>
      <c r="B15" s="116" t="n">
        <f aca="false">#REF!!C154</f>
        <v>0</v>
      </c>
      <c r="D15" s="117"/>
      <c r="E15" s="118" t="n">
        <f aca="false">#REF!!BC157</f>
        <v>0</v>
      </c>
      <c r="F15" s="119" t="n">
        <f aca="false">#REF!!BD157</f>
        <v>0</v>
      </c>
      <c r="G15" s="119" t="n">
        <f aca="false">#REF!!BE157</f>
        <v>0</v>
      </c>
      <c r="H15" s="119" t="n">
        <f aca="false">#REF!!BF157</f>
        <v>0</v>
      </c>
      <c r="I15" s="120" t="n">
        <f aca="false">#REF!!BG157</f>
        <v>0</v>
      </c>
    </row>
    <row r="16" customFormat="false" ht="12.75" hidden="false" customHeight="false" outlineLevel="0" collapsed="false">
      <c r="A16" s="115" t="n">
        <f aca="false">#REF!!B158</f>
        <v>0</v>
      </c>
      <c r="B16" s="116" t="n">
        <f aca="false">#REF!!C158</f>
        <v>0</v>
      </c>
      <c r="D16" s="117"/>
      <c r="E16" s="118" t="n">
        <f aca="false">#REF!!BC170</f>
        <v>0</v>
      </c>
      <c r="F16" s="119" t="n">
        <f aca="false">#REF!!BD170</f>
        <v>0</v>
      </c>
      <c r="G16" s="119" t="n">
        <f aca="false">#REF!!BE170</f>
        <v>0</v>
      </c>
      <c r="H16" s="119" t="n">
        <f aca="false">#REF!!BF170</f>
        <v>0</v>
      </c>
      <c r="I16" s="120" t="n">
        <f aca="false">#REF!!BG170</f>
        <v>0</v>
      </c>
    </row>
    <row r="17" customFormat="false" ht="12.75" hidden="false" customHeight="false" outlineLevel="0" collapsed="false">
      <c r="A17" s="115" t="n">
        <f aca="false">#REF!!B171</f>
        <v>0</v>
      </c>
      <c r="B17" s="116" t="n">
        <f aca="false">#REF!!C171</f>
        <v>0</v>
      </c>
      <c r="D17" s="117"/>
      <c r="E17" s="118" t="n">
        <f aca="false">#REF!!BC184</f>
        <v>0</v>
      </c>
      <c r="F17" s="119" t="n">
        <f aca="false">#REF!!BD184</f>
        <v>0</v>
      </c>
      <c r="G17" s="119" t="n">
        <f aca="false">#REF!!BE184</f>
        <v>0</v>
      </c>
      <c r="H17" s="119" t="n">
        <f aca="false">#REF!!BF184</f>
        <v>0</v>
      </c>
      <c r="I17" s="120" t="n">
        <f aca="false">#REF!!BG184</f>
        <v>0</v>
      </c>
    </row>
    <row r="18" customFormat="false" ht="12.75" hidden="false" customHeight="false" outlineLevel="0" collapsed="false">
      <c r="A18" s="115" t="n">
        <f aca="false">#REF!!B185</f>
        <v>0</v>
      </c>
      <c r="B18" s="116" t="n">
        <f aca="false">#REF!!C185</f>
        <v>0</v>
      </c>
      <c r="D18" s="117"/>
      <c r="E18" s="118" t="n">
        <f aca="false">#REF!!BC201</f>
        <v>0</v>
      </c>
      <c r="F18" s="119" t="n">
        <f aca="false">#REF!!BD201</f>
        <v>0</v>
      </c>
      <c r="G18" s="119" t="n">
        <f aca="false">#REF!!BE201</f>
        <v>0</v>
      </c>
      <c r="H18" s="119" t="n">
        <f aca="false">#REF!!BF201</f>
        <v>0</v>
      </c>
      <c r="I18" s="120" t="n">
        <f aca="false">#REF!!BG201</f>
        <v>0</v>
      </c>
    </row>
    <row r="19" customFormat="false" ht="12.75" hidden="false" customHeight="false" outlineLevel="0" collapsed="false">
      <c r="A19" s="115" t="n">
        <f aca="false">#REF!!B202</f>
        <v>0</v>
      </c>
      <c r="B19" s="116" t="n">
        <f aca="false">#REF!!C202</f>
        <v>0</v>
      </c>
      <c r="D19" s="117"/>
      <c r="E19" s="118" t="n">
        <f aca="false">#REF!!BC219</f>
        <v>0</v>
      </c>
      <c r="F19" s="119" t="n">
        <f aca="false">#REF!!BD219</f>
        <v>0</v>
      </c>
      <c r="G19" s="119" t="n">
        <f aca="false">#REF!!BE219</f>
        <v>0</v>
      </c>
      <c r="H19" s="119" t="n">
        <f aca="false">#REF!!BF219</f>
        <v>0</v>
      </c>
      <c r="I19" s="120" t="n">
        <f aca="false">#REF!!BG219</f>
        <v>0</v>
      </c>
    </row>
    <row r="20" customFormat="false" ht="12.75" hidden="false" customHeight="false" outlineLevel="0" collapsed="false">
      <c r="A20" s="115" t="n">
        <f aca="false">#REF!!B220</f>
        <v>0</v>
      </c>
      <c r="B20" s="116" t="n">
        <f aca="false">#REF!!C220</f>
        <v>0</v>
      </c>
      <c r="D20" s="117"/>
      <c r="E20" s="118" t="n">
        <f aca="false">#REF!!BC255</f>
        <v>0</v>
      </c>
      <c r="F20" s="119" t="n">
        <f aca="false">#REF!!BD255</f>
        <v>0</v>
      </c>
      <c r="G20" s="119" t="n">
        <f aca="false">#REF!!BE255</f>
        <v>0</v>
      </c>
      <c r="H20" s="119" t="n">
        <f aca="false">#REF!!BF255</f>
        <v>0</v>
      </c>
      <c r="I20" s="120" t="n">
        <f aca="false">#REF!!BG255</f>
        <v>0</v>
      </c>
    </row>
    <row r="21" customFormat="false" ht="12.75" hidden="false" customHeight="false" outlineLevel="0" collapsed="false">
      <c r="A21" s="115" t="n">
        <f aca="false">#REF!!B256</f>
        <v>0</v>
      </c>
      <c r="B21" s="116" t="n">
        <f aca="false">#REF!!C256</f>
        <v>0</v>
      </c>
      <c r="D21" s="117"/>
      <c r="E21" s="118" t="n">
        <f aca="false">#REF!!BC263</f>
        <v>0</v>
      </c>
      <c r="F21" s="119" t="n">
        <f aca="false">#REF!!BD263</f>
        <v>0</v>
      </c>
      <c r="G21" s="119" t="n">
        <f aca="false">#REF!!BE263</f>
        <v>0</v>
      </c>
      <c r="H21" s="119" t="n">
        <f aca="false">#REF!!BF263</f>
        <v>0</v>
      </c>
      <c r="I21" s="120" t="n">
        <f aca="false">#REF!!BG263</f>
        <v>0</v>
      </c>
    </row>
    <row r="22" customFormat="false" ht="13.5" hidden="false" customHeight="false" outlineLevel="0" collapsed="false">
      <c r="A22" s="115" t="n">
        <f aca="false">#REF!!B264</f>
        <v>0</v>
      </c>
      <c r="B22" s="116" t="n">
        <f aca="false">#REF!!C264</f>
        <v>0</v>
      </c>
      <c r="D22" s="117"/>
      <c r="E22" s="118" t="n">
        <f aca="false">#REF!!BC267</f>
        <v>0</v>
      </c>
      <c r="F22" s="119" t="n">
        <f aca="false">#REF!!BD267</f>
        <v>0</v>
      </c>
      <c r="G22" s="119" t="n">
        <f aca="false">#REF!!BE267</f>
        <v>0</v>
      </c>
      <c r="H22" s="119" t="n">
        <f aca="false">#REF!!BF267</f>
        <v>0</v>
      </c>
      <c r="I22" s="120" t="n">
        <f aca="false">#REF!!BG267</f>
        <v>0</v>
      </c>
    </row>
    <row r="23" s="127" customFormat="true" ht="13.5" hidden="false" customHeight="false" outlineLevel="0" collapsed="false">
      <c r="A23" s="121"/>
      <c r="B23" s="122" t="s">
        <v>71</v>
      </c>
      <c r="C23" s="122"/>
      <c r="D23" s="123"/>
      <c r="E23" s="124" t="n">
        <f aca="false">SUM(E7:E22)</f>
        <v>0</v>
      </c>
      <c r="F23" s="125" t="n">
        <f aca="false">SUM(F7:F22)</f>
        <v>0</v>
      </c>
      <c r="G23" s="125" t="n">
        <f aca="false">SUM(G7:G22)</f>
        <v>0</v>
      </c>
      <c r="H23" s="125" t="n">
        <f aca="false">SUM(H7:H22)</f>
        <v>0</v>
      </c>
      <c r="I23" s="126" t="n">
        <f aca="false">SUM(I7:I22)</f>
        <v>0</v>
      </c>
    </row>
    <row r="24" customFormat="false" ht="12.75" hidden="false" customHeight="false" outlineLevel="0" collapsed="false">
      <c r="A24" s="34"/>
      <c r="B24" s="34"/>
      <c r="C24" s="34"/>
      <c r="D24" s="34"/>
      <c r="E24" s="34"/>
      <c r="F24" s="34"/>
      <c r="G24" s="34"/>
      <c r="H24" s="34"/>
      <c r="I24" s="34"/>
    </row>
    <row r="25" customFormat="false" ht="19.5" hidden="false" customHeight="true" outlineLevel="0" collapsed="false">
      <c r="A25" s="128" t="s">
        <v>72</v>
      </c>
      <c r="B25" s="128"/>
      <c r="C25" s="128"/>
      <c r="D25" s="128"/>
      <c r="E25" s="128"/>
      <c r="F25" s="128"/>
      <c r="G25" s="128"/>
      <c r="H25" s="128"/>
      <c r="I25" s="128"/>
      <c r="BA25" s="41"/>
      <c r="BB25" s="41"/>
      <c r="BC25" s="41"/>
      <c r="BD25" s="41"/>
      <c r="BE25" s="41"/>
    </row>
    <row r="26" customFormat="false" ht="13.5" hidden="false" customHeight="false" outlineLevel="0" collapsed="false"/>
    <row r="27" customFormat="false" ht="12.75" hidden="false" customHeight="false" outlineLevel="0" collapsed="false">
      <c r="A27" s="69" t="s">
        <v>73</v>
      </c>
      <c r="B27" s="70"/>
      <c r="C27" s="70"/>
      <c r="D27" s="129"/>
      <c r="E27" s="130" t="s">
        <v>74</v>
      </c>
      <c r="F27" s="131" t="s">
        <v>75</v>
      </c>
      <c r="G27" s="132" t="s">
        <v>76</v>
      </c>
      <c r="H27" s="133"/>
      <c r="I27" s="134" t="s">
        <v>74</v>
      </c>
    </row>
    <row r="28" customFormat="false" ht="12.75" hidden="false" customHeight="false" outlineLevel="0" collapsed="false">
      <c r="A28" s="62" t="s">
        <v>77</v>
      </c>
      <c r="B28" s="52"/>
      <c r="C28" s="52"/>
      <c r="D28" s="135"/>
      <c r="E28" s="136" t="n">
        <v>0</v>
      </c>
      <c r="F28" s="137" t="n">
        <v>0</v>
      </c>
      <c r="G28" s="138" t="n">
        <f aca="false">CHOOSE(BA28+1,HSV+PSV,HSV+PSV+Mont,HSV+PSV+Dodavka+Mont,HSV,PSV,Mont,Dodavka,Mont+Dodavka,0)</f>
        <v>0</v>
      </c>
      <c r="H28" s="139"/>
      <c r="I28" s="140" t="n">
        <f aca="false">E28+F28*G28/100</f>
        <v>0</v>
      </c>
      <c r="BA28" s="0" t="n">
        <v>0</v>
      </c>
    </row>
    <row r="29" customFormat="false" ht="12.75" hidden="false" customHeight="false" outlineLevel="0" collapsed="false">
      <c r="A29" s="62" t="s">
        <v>78</v>
      </c>
      <c r="B29" s="52"/>
      <c r="C29" s="52"/>
      <c r="D29" s="135"/>
      <c r="E29" s="136" t="n">
        <v>0</v>
      </c>
      <c r="F29" s="137" t="n">
        <v>0</v>
      </c>
      <c r="G29" s="138" t="n">
        <f aca="false">CHOOSE(BA29+1,HSV+PSV,HSV+PSV+Mont,HSV+PSV+Dodavka+Mont,HSV,PSV,Mont,Dodavka,Mont+Dodavka,0)</f>
        <v>0</v>
      </c>
      <c r="H29" s="139"/>
      <c r="I29" s="140" t="n">
        <f aca="false">E29+F29*G29/100</f>
        <v>0</v>
      </c>
      <c r="BA29" s="0" t="n">
        <v>0</v>
      </c>
    </row>
    <row r="30" customFormat="false" ht="12.75" hidden="false" customHeight="false" outlineLevel="0" collapsed="false">
      <c r="A30" s="62" t="s">
        <v>79</v>
      </c>
      <c r="B30" s="52"/>
      <c r="C30" s="52"/>
      <c r="D30" s="135"/>
      <c r="E30" s="136" t="n">
        <v>0</v>
      </c>
      <c r="F30" s="137" t="n">
        <v>0</v>
      </c>
      <c r="G30" s="138" t="n">
        <f aca="false">CHOOSE(BA30+1,HSV+PSV,HSV+PSV+Mont,HSV+PSV+Dodavka+Mont,HSV,PSV,Mont,Dodavka,Mont+Dodavka,0)</f>
        <v>0</v>
      </c>
      <c r="H30" s="139"/>
      <c r="I30" s="140" t="n">
        <f aca="false">E30+F30*G30/100</f>
        <v>0</v>
      </c>
      <c r="BA30" s="0" t="n">
        <v>0</v>
      </c>
    </row>
    <row r="31" customFormat="false" ht="12.75" hidden="false" customHeight="false" outlineLevel="0" collapsed="false">
      <c r="A31" s="62" t="s">
        <v>80</v>
      </c>
      <c r="B31" s="52"/>
      <c r="C31" s="52"/>
      <c r="D31" s="135"/>
      <c r="E31" s="136" t="n">
        <v>0</v>
      </c>
      <c r="F31" s="137" t="n">
        <v>0</v>
      </c>
      <c r="G31" s="138" t="n">
        <f aca="false">CHOOSE(BA31+1,HSV+PSV,HSV+PSV+Mont,HSV+PSV+Dodavka+Mont,HSV,PSV,Mont,Dodavka,Mont+Dodavka,0)</f>
        <v>0</v>
      </c>
      <c r="H31" s="139"/>
      <c r="I31" s="140" t="n">
        <f aca="false">E31+F31*G31/100</f>
        <v>0</v>
      </c>
      <c r="BA31" s="0" t="n">
        <v>0</v>
      </c>
    </row>
    <row r="32" customFormat="false" ht="12.75" hidden="false" customHeight="false" outlineLevel="0" collapsed="false">
      <c r="A32" s="62" t="s">
        <v>81</v>
      </c>
      <c r="B32" s="52"/>
      <c r="C32" s="52"/>
      <c r="D32" s="135"/>
      <c r="E32" s="136" t="n">
        <v>0</v>
      </c>
      <c r="F32" s="137" t="n">
        <v>0</v>
      </c>
      <c r="G32" s="138" t="n">
        <f aca="false">CHOOSE(BA32+1,HSV+PSV,HSV+PSV+Mont,HSV+PSV+Dodavka+Mont,HSV,PSV,Mont,Dodavka,Mont+Dodavka,0)</f>
        <v>0</v>
      </c>
      <c r="H32" s="139"/>
      <c r="I32" s="140" t="n">
        <f aca="false">E32+F32*G32/100</f>
        <v>0</v>
      </c>
      <c r="BA32" s="0" t="n">
        <v>1</v>
      </c>
    </row>
    <row r="33" customFormat="false" ht="12.75" hidden="false" customHeight="false" outlineLevel="0" collapsed="false">
      <c r="A33" s="62" t="s">
        <v>82</v>
      </c>
      <c r="B33" s="52"/>
      <c r="C33" s="52"/>
      <c r="D33" s="135"/>
      <c r="E33" s="136" t="n">
        <v>0</v>
      </c>
      <c r="F33" s="137" t="n">
        <v>0</v>
      </c>
      <c r="G33" s="138" t="n">
        <f aca="false">CHOOSE(BA33+1,HSV+PSV,HSV+PSV+Mont,HSV+PSV+Dodavka+Mont,HSV,PSV,Mont,Dodavka,Mont+Dodavka,0)</f>
        <v>0</v>
      </c>
      <c r="H33" s="139"/>
      <c r="I33" s="140" t="n">
        <f aca="false">E33+F33*G33/100</f>
        <v>0</v>
      </c>
      <c r="BA33" s="0" t="n">
        <v>1</v>
      </c>
    </row>
    <row r="34" customFormat="false" ht="12.75" hidden="false" customHeight="false" outlineLevel="0" collapsed="false">
      <c r="A34" s="62" t="s">
        <v>83</v>
      </c>
      <c r="B34" s="52"/>
      <c r="C34" s="52"/>
      <c r="D34" s="135"/>
      <c r="E34" s="136" t="n">
        <v>0</v>
      </c>
      <c r="F34" s="137" t="n">
        <v>0</v>
      </c>
      <c r="G34" s="138" t="n">
        <f aca="false">CHOOSE(BA34+1,HSV+PSV,HSV+PSV+Mont,HSV+PSV+Dodavka+Mont,HSV,PSV,Mont,Dodavka,Mont+Dodavka,0)</f>
        <v>0</v>
      </c>
      <c r="H34" s="139"/>
      <c r="I34" s="140" t="n">
        <f aca="false">E34+F34*G34/100</f>
        <v>0</v>
      </c>
      <c r="BA34" s="0" t="n">
        <v>2</v>
      </c>
    </row>
    <row r="35" customFormat="false" ht="12.75" hidden="false" customHeight="false" outlineLevel="0" collapsed="false">
      <c r="A35" s="62" t="s">
        <v>84</v>
      </c>
      <c r="B35" s="52"/>
      <c r="C35" s="52"/>
      <c r="D35" s="135"/>
      <c r="E35" s="136" t="n">
        <v>0</v>
      </c>
      <c r="F35" s="137" t="n">
        <v>0</v>
      </c>
      <c r="G35" s="138" t="n">
        <f aca="false">CHOOSE(BA35+1,HSV+PSV,HSV+PSV+Mont,HSV+PSV+Dodavka+Mont,HSV,PSV,Mont,Dodavka,Mont+Dodavka,0)</f>
        <v>0</v>
      </c>
      <c r="H35" s="139"/>
      <c r="I35" s="140" t="n">
        <f aca="false">E35+F35*G35/100</f>
        <v>0</v>
      </c>
      <c r="BA35" s="0" t="n">
        <v>2</v>
      </c>
    </row>
    <row r="36" customFormat="false" ht="13.5" hidden="false" customHeight="false" outlineLevel="0" collapsed="false">
      <c r="A36" s="141"/>
      <c r="B36" s="142" t="s">
        <v>85</v>
      </c>
      <c r="C36" s="143"/>
      <c r="D36" s="144"/>
      <c r="E36" s="145"/>
      <c r="F36" s="146"/>
      <c r="G36" s="146"/>
      <c r="H36" s="147" t="n">
        <f aca="false">SUM(I28:I35)</f>
        <v>0</v>
      </c>
      <c r="I36" s="147"/>
    </row>
  </sheetData>
  <mergeCells count="6">
    <mergeCell ref="A1:B1"/>
    <mergeCell ref="A2:B2"/>
    <mergeCell ref="G2:I2"/>
    <mergeCell ref="A4:I4"/>
    <mergeCell ref="A25:I25"/>
    <mergeCell ref="H36:I36"/>
  </mergeCells>
  <printOptions headings="false" gridLines="false" gridLinesSet="true" horizontalCentered="false" verticalCentered="false"/>
  <pageMargins left="0.590277777777778" right="0.39375" top="0.590277777777778" bottom="0.590277777777778" header="0.511805555555555" footer="0.19652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D267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257" activeCellId="0" sqref="F257"/>
    </sheetView>
  </sheetViews>
  <sheetFormatPr defaultRowHeight="12.75"/>
  <cols>
    <col collapsed="false" hidden="false" max="1" min="1" style="148" width="4.42857142857143"/>
    <col collapsed="false" hidden="false" max="2" min="2" style="148" width="11.5714285714286"/>
    <col collapsed="false" hidden="false" max="3" min="3" style="148" width="40.4234693877551"/>
    <col collapsed="false" hidden="false" max="4" min="4" style="148" width="5.57142857142857"/>
    <col collapsed="false" hidden="false" max="5" min="5" style="149" width="8.56632653061224"/>
    <col collapsed="false" hidden="false" max="6" min="6" style="148" width="9.85204081632653"/>
    <col collapsed="false" hidden="false" max="7" min="7" style="148" width="13.8571428571429"/>
    <col collapsed="false" hidden="false" max="10" min="8" style="148" width="11.1428571428571"/>
    <col collapsed="false" hidden="false" max="11" min="11" style="148" width="10.2857142857143"/>
    <col collapsed="false" hidden="false" max="12" min="12" style="148" width="75.4234693877551"/>
    <col collapsed="false" hidden="false" max="13" min="13" style="148" width="45.2857142857143"/>
    <col collapsed="false" hidden="false" max="14" min="14" style="148" width="75.4234693877551"/>
    <col collapsed="false" hidden="false" max="15" min="15" style="148" width="45.2857142857143"/>
    <col collapsed="false" hidden="false" max="1025" min="16" style="148" width="9.14285714285714"/>
  </cols>
  <sheetData>
    <row r="1" customFormat="false" ht="15.75" hidden="false" customHeight="false" outlineLevel="0" collapsed="false">
      <c r="A1" s="150" t="s">
        <v>86</v>
      </c>
      <c r="B1" s="150"/>
      <c r="C1" s="150"/>
      <c r="D1" s="150"/>
      <c r="E1" s="150"/>
      <c r="F1" s="150"/>
      <c r="G1" s="150"/>
      <c r="H1" s="0"/>
      <c r="I1" s="0"/>
      <c r="J1" s="0"/>
      <c r="K1" s="0"/>
      <c r="L1" s="0"/>
      <c r="M1" s="0"/>
      <c r="N1" s="0"/>
      <c r="O1" s="0"/>
      <c r="Q1" s="0"/>
      <c r="AA1" s="0"/>
      <c r="AB1" s="0"/>
      <c r="AC1" s="0"/>
      <c r="BB1" s="0"/>
      <c r="BC1" s="0"/>
      <c r="BD1" s="0"/>
      <c r="BE1" s="0"/>
      <c r="BF1" s="0"/>
      <c r="BG1" s="0"/>
      <c r="CA1" s="0"/>
      <c r="CB1" s="0"/>
      <c r="CC1" s="0"/>
      <c r="CD1" s="0"/>
    </row>
    <row r="2" customFormat="false" ht="14.25" hidden="false" customHeight="true" outlineLevel="0" collapsed="false">
      <c r="A2" s="0"/>
      <c r="B2" s="151"/>
      <c r="C2" s="152"/>
      <c r="D2" s="152"/>
      <c r="E2" s="153"/>
      <c r="F2" s="152"/>
      <c r="G2" s="152"/>
      <c r="H2" s="0"/>
      <c r="I2" s="0"/>
      <c r="J2" s="0"/>
      <c r="K2" s="0"/>
      <c r="L2" s="0"/>
      <c r="M2" s="0"/>
      <c r="N2" s="0"/>
      <c r="O2" s="0"/>
      <c r="Q2" s="0"/>
      <c r="AA2" s="0"/>
      <c r="AB2" s="0"/>
      <c r="AC2" s="0"/>
      <c r="BB2" s="0"/>
      <c r="BC2" s="0"/>
      <c r="BD2" s="0"/>
      <c r="BE2" s="0"/>
      <c r="BF2" s="0"/>
      <c r="BG2" s="0"/>
      <c r="CA2" s="0"/>
      <c r="CB2" s="0"/>
      <c r="CC2" s="0"/>
      <c r="CD2" s="0"/>
    </row>
    <row r="3" customFormat="false" ht="13.5" hidden="false" customHeight="false" outlineLevel="0" collapsed="false">
      <c r="A3" s="97" t="s">
        <v>60</v>
      </c>
      <c r="B3" s="97"/>
      <c r="C3" s="98" t="n">
        <f aca="false">CONCATENATE(cislostavby," ",nazevstavby)</f>
        <v>0</v>
      </c>
      <c r="D3" s="99"/>
      <c r="E3" s="154" t="s">
        <v>87</v>
      </c>
      <c r="F3" s="155" t="n">
        <f aca="false">#REF!!H1</f>
        <v>0</v>
      </c>
      <c r="G3" s="156"/>
      <c r="H3" s="0"/>
      <c r="I3" s="0"/>
      <c r="J3" s="0"/>
      <c r="K3" s="0"/>
      <c r="L3" s="0"/>
      <c r="M3" s="0"/>
      <c r="N3" s="0"/>
      <c r="O3" s="0"/>
      <c r="Q3" s="0"/>
      <c r="AA3" s="0"/>
      <c r="AB3" s="0"/>
      <c r="AC3" s="0"/>
      <c r="BB3" s="0"/>
      <c r="BC3" s="0"/>
      <c r="BD3" s="0"/>
      <c r="BE3" s="0"/>
      <c r="BF3" s="0"/>
      <c r="BG3" s="0"/>
      <c r="CA3" s="0"/>
      <c r="CB3" s="0"/>
      <c r="CC3" s="0"/>
      <c r="CD3" s="0"/>
    </row>
    <row r="4" customFormat="false" ht="13.5" hidden="false" customHeight="false" outlineLevel="0" collapsed="false">
      <c r="A4" s="157" t="s">
        <v>63</v>
      </c>
      <c r="B4" s="157"/>
      <c r="C4" s="105" t="n">
        <f aca="false">CONCATENATE(cisloobjektu," ",nazevobjektu)</f>
        <v>0</v>
      </c>
      <c r="D4" s="106"/>
      <c r="E4" s="158" t="n">
        <f aca="false">#REF!!G2</f>
        <v>0</v>
      </c>
      <c r="F4" s="158"/>
      <c r="G4" s="158"/>
      <c r="H4" s="0"/>
      <c r="I4" s="0"/>
      <c r="J4" s="0"/>
      <c r="K4" s="0"/>
      <c r="L4" s="0"/>
      <c r="M4" s="0"/>
      <c r="N4" s="0"/>
      <c r="O4" s="0"/>
      <c r="Q4" s="0"/>
      <c r="AA4" s="0"/>
      <c r="AB4" s="0"/>
      <c r="AC4" s="0"/>
      <c r="BB4" s="0"/>
      <c r="BC4" s="0"/>
      <c r="BD4" s="0"/>
      <c r="BE4" s="0"/>
      <c r="BF4" s="0"/>
      <c r="BG4" s="0"/>
      <c r="CA4" s="0"/>
      <c r="CB4" s="0"/>
      <c r="CC4" s="0"/>
      <c r="CD4" s="0"/>
    </row>
    <row r="5" customFormat="false" ht="13.5" hidden="false" customHeight="false" outlineLevel="0" collapsed="false">
      <c r="A5" s="159"/>
      <c r="B5" s="160"/>
      <c r="C5" s="160"/>
      <c r="D5" s="0"/>
      <c r="E5" s="0"/>
      <c r="F5" s="0"/>
      <c r="G5" s="161"/>
      <c r="H5" s="0"/>
      <c r="I5" s="0"/>
      <c r="J5" s="0"/>
      <c r="K5" s="0"/>
      <c r="L5" s="0"/>
      <c r="M5" s="0"/>
      <c r="N5" s="0"/>
      <c r="O5" s="0"/>
      <c r="Q5" s="0"/>
      <c r="AA5" s="0"/>
      <c r="AB5" s="0"/>
      <c r="AC5" s="0"/>
      <c r="BB5" s="0"/>
      <c r="BC5" s="0"/>
      <c r="BD5" s="0"/>
      <c r="BE5" s="0"/>
      <c r="BF5" s="0"/>
      <c r="BG5" s="0"/>
      <c r="CA5" s="0"/>
      <c r="CB5" s="0"/>
      <c r="CC5" s="0"/>
      <c r="CD5" s="0"/>
    </row>
    <row r="6" customFormat="false" ht="22.5" hidden="false" customHeight="false" outlineLevel="0" collapsed="false">
      <c r="A6" s="162" t="s">
        <v>88</v>
      </c>
      <c r="B6" s="163" t="s">
        <v>89</v>
      </c>
      <c r="C6" s="163" t="s">
        <v>90</v>
      </c>
      <c r="D6" s="163" t="s">
        <v>91</v>
      </c>
      <c r="E6" s="164" t="s">
        <v>92</v>
      </c>
      <c r="F6" s="163" t="s">
        <v>93</v>
      </c>
      <c r="G6" s="165" t="s">
        <v>94</v>
      </c>
      <c r="H6" s="166" t="s">
        <v>95</v>
      </c>
      <c r="I6" s="166" t="s">
        <v>96</v>
      </c>
      <c r="J6" s="166" t="s">
        <v>97</v>
      </c>
      <c r="K6" s="166" t="s">
        <v>98</v>
      </c>
      <c r="L6" s="0"/>
      <c r="M6" s="0"/>
      <c r="N6" s="0"/>
      <c r="O6" s="0"/>
      <c r="Q6" s="0"/>
      <c r="AA6" s="0"/>
      <c r="AB6" s="0"/>
      <c r="AC6" s="0"/>
      <c r="BB6" s="0"/>
      <c r="BC6" s="0"/>
      <c r="BD6" s="0"/>
      <c r="BE6" s="0"/>
      <c r="BF6" s="0"/>
      <c r="BG6" s="0"/>
      <c r="CA6" s="0"/>
      <c r="CB6" s="0"/>
      <c r="CC6" s="0"/>
      <c r="CD6" s="0"/>
    </row>
    <row r="7" customFormat="false" ht="12.75" hidden="false" customHeight="false" outlineLevel="0" collapsed="false">
      <c r="A7" s="167" t="s">
        <v>99</v>
      </c>
      <c r="B7" s="168" t="s">
        <v>100</v>
      </c>
      <c r="C7" s="169" t="s">
        <v>101</v>
      </c>
      <c r="D7" s="170"/>
      <c r="E7" s="171"/>
      <c r="F7" s="171"/>
      <c r="G7" s="172"/>
      <c r="H7" s="173"/>
      <c r="I7" s="174"/>
      <c r="J7" s="173"/>
      <c r="K7" s="174"/>
      <c r="L7" s="0"/>
      <c r="M7" s="0"/>
      <c r="N7" s="0"/>
      <c r="O7" s="0"/>
      <c r="Q7" s="175" t="n">
        <v>1</v>
      </c>
      <c r="AA7" s="0"/>
      <c r="AB7" s="0"/>
      <c r="AC7" s="0"/>
      <c r="BB7" s="0"/>
      <c r="BC7" s="0"/>
      <c r="BD7" s="0"/>
      <c r="BE7" s="0"/>
      <c r="BF7" s="0"/>
      <c r="BG7" s="0"/>
      <c r="CA7" s="0"/>
      <c r="CB7" s="0"/>
      <c r="CC7" s="0"/>
      <c r="CD7" s="0"/>
    </row>
    <row r="8" customFormat="false" ht="22.5" hidden="false" customHeight="false" outlineLevel="0" collapsed="false">
      <c r="A8" s="176" t="n">
        <v>1</v>
      </c>
      <c r="B8" s="177" t="s">
        <v>102</v>
      </c>
      <c r="C8" s="178" t="s">
        <v>103</v>
      </c>
      <c r="D8" s="179" t="s">
        <v>104</v>
      </c>
      <c r="E8" s="180" t="n">
        <v>2</v>
      </c>
      <c r="F8" s="180"/>
      <c r="G8" s="181" t="n">
        <f aca="false">E8*F8</f>
        <v>0</v>
      </c>
      <c r="H8" s="182" t="n">
        <v>0</v>
      </c>
      <c r="I8" s="182" t="n">
        <f aca="false">E8*H8</f>
        <v>0</v>
      </c>
      <c r="J8" s="182" t="n">
        <v>0</v>
      </c>
      <c r="K8" s="182" t="n">
        <f aca="false">E8*J8</f>
        <v>0</v>
      </c>
      <c r="L8" s="0"/>
      <c r="M8" s="0"/>
      <c r="N8" s="0"/>
      <c r="O8" s="0"/>
      <c r="Q8" s="175" t="n">
        <v>2</v>
      </c>
      <c r="AA8" s="148" t="n">
        <v>1</v>
      </c>
      <c r="AB8" s="148" t="n">
        <v>1</v>
      </c>
      <c r="AC8" s="148" t="n">
        <v>1</v>
      </c>
      <c r="BB8" s="148" t="n">
        <v>1</v>
      </c>
      <c r="BC8" s="148" t="n">
        <f aca="false">IF(BB8=1,G8,0)</f>
        <v>0</v>
      </c>
      <c r="BD8" s="148" t="n">
        <f aca="false">IF(BB8=2,G8,0)</f>
        <v>0</v>
      </c>
      <c r="BE8" s="148" t="n">
        <f aca="false">IF(BB8=3,G8,0)</f>
        <v>0</v>
      </c>
      <c r="BF8" s="148" t="n">
        <f aca="false">IF(BB8=4,G8,0)</f>
        <v>0</v>
      </c>
      <c r="BG8" s="148" t="n">
        <f aca="false">IF(BB8=5,G8,0)</f>
        <v>0</v>
      </c>
      <c r="CA8" s="148" t="n">
        <v>1</v>
      </c>
      <c r="CB8" s="148" t="n">
        <v>1</v>
      </c>
      <c r="CC8" s="183"/>
      <c r="CD8" s="183"/>
    </row>
    <row r="9" customFormat="false" ht="12.75" hidden="false" customHeight="true" outlineLevel="0" collapsed="false">
      <c r="A9" s="184"/>
      <c r="B9" s="185"/>
      <c r="C9" s="186" t="s">
        <v>105</v>
      </c>
      <c r="D9" s="186"/>
      <c r="E9" s="186"/>
      <c r="F9" s="186"/>
      <c r="G9" s="186"/>
      <c r="H9" s="187"/>
      <c r="I9" s="187"/>
      <c r="J9" s="187"/>
      <c r="K9" s="187"/>
      <c r="L9" s="188" t="s">
        <v>105</v>
      </c>
      <c r="M9" s="0"/>
      <c r="N9" s="188"/>
      <c r="O9" s="0"/>
      <c r="Q9" s="175" t="n">
        <v>3</v>
      </c>
      <c r="AA9" s="0"/>
      <c r="AB9" s="0"/>
      <c r="AC9" s="0"/>
      <c r="BB9" s="0"/>
      <c r="BC9" s="0"/>
      <c r="BD9" s="0"/>
      <c r="BE9" s="0"/>
      <c r="BF9" s="0"/>
      <c r="BG9" s="0"/>
      <c r="CA9" s="0"/>
      <c r="CB9" s="0"/>
      <c r="CC9" s="0"/>
      <c r="CD9" s="0"/>
    </row>
    <row r="10" customFormat="false" ht="12.75" hidden="false" customHeight="true" outlineLevel="0" collapsed="false">
      <c r="A10" s="184"/>
      <c r="B10" s="185"/>
      <c r="C10" s="189" t="s">
        <v>106</v>
      </c>
      <c r="D10" s="189"/>
      <c r="E10" s="190" t="n">
        <v>2</v>
      </c>
      <c r="F10" s="191"/>
      <c r="G10" s="192"/>
      <c r="H10" s="193"/>
      <c r="I10" s="194"/>
      <c r="J10" s="193"/>
      <c r="K10" s="194"/>
      <c r="L10" s="0"/>
      <c r="M10" s="188" t="n">
        <v>2</v>
      </c>
      <c r="N10" s="0"/>
      <c r="O10" s="188"/>
      <c r="Q10" s="175"/>
      <c r="AA10" s="0"/>
      <c r="AB10" s="0"/>
      <c r="AC10" s="0"/>
      <c r="BB10" s="0"/>
      <c r="BC10" s="0"/>
      <c r="BD10" s="0"/>
      <c r="BE10" s="0"/>
      <c r="BF10" s="0"/>
      <c r="BG10" s="0"/>
      <c r="CA10" s="0"/>
      <c r="CB10" s="0"/>
      <c r="CC10" s="0"/>
      <c r="CD10" s="0"/>
    </row>
    <row r="11" customFormat="false" ht="22.5" hidden="false" customHeight="false" outlineLevel="0" collapsed="false">
      <c r="A11" s="176" t="n">
        <v>2</v>
      </c>
      <c r="B11" s="177" t="s">
        <v>107</v>
      </c>
      <c r="C11" s="178" t="s">
        <v>108</v>
      </c>
      <c r="D11" s="179" t="s">
        <v>104</v>
      </c>
      <c r="E11" s="180" t="n">
        <v>2</v>
      </c>
      <c r="F11" s="180"/>
      <c r="G11" s="181" t="n">
        <f aca="false">E11*F11</f>
        <v>0</v>
      </c>
      <c r="H11" s="182" t="n">
        <v>0</v>
      </c>
      <c r="I11" s="182" t="n">
        <f aca="false">E11*H11</f>
        <v>0</v>
      </c>
      <c r="J11" s="182" t="n">
        <v>0</v>
      </c>
      <c r="K11" s="182" t="n">
        <f aca="false">E11*J11</f>
        <v>0</v>
      </c>
      <c r="L11" s="0"/>
      <c r="M11" s="0"/>
      <c r="N11" s="0"/>
      <c r="O11" s="0"/>
      <c r="Q11" s="175" t="n">
        <v>2</v>
      </c>
      <c r="AA11" s="148" t="n">
        <v>1</v>
      </c>
      <c r="AB11" s="148" t="n">
        <v>1</v>
      </c>
      <c r="AC11" s="148" t="n">
        <v>1</v>
      </c>
      <c r="BB11" s="148" t="n">
        <v>1</v>
      </c>
      <c r="BC11" s="148" t="n">
        <f aca="false">IF(BB11=1,G11,0)</f>
        <v>0</v>
      </c>
      <c r="BD11" s="148" t="n">
        <f aca="false">IF(BB11=2,G11,0)</f>
        <v>0</v>
      </c>
      <c r="BE11" s="148" t="n">
        <f aca="false">IF(BB11=3,G11,0)</f>
        <v>0</v>
      </c>
      <c r="BF11" s="148" t="n">
        <f aca="false">IF(BB11=4,G11,0)</f>
        <v>0</v>
      </c>
      <c r="BG11" s="148" t="n">
        <f aca="false">IF(BB11=5,G11,0)</f>
        <v>0</v>
      </c>
      <c r="CA11" s="148" t="n">
        <v>1</v>
      </c>
      <c r="CB11" s="148" t="n">
        <v>1</v>
      </c>
      <c r="CC11" s="183"/>
      <c r="CD11" s="183"/>
    </row>
    <row r="12" customFormat="false" ht="12.75" hidden="false" customHeight="true" outlineLevel="0" collapsed="false">
      <c r="A12" s="184"/>
      <c r="B12" s="185"/>
      <c r="C12" s="186" t="s">
        <v>105</v>
      </c>
      <c r="D12" s="186"/>
      <c r="E12" s="186"/>
      <c r="F12" s="186"/>
      <c r="G12" s="186"/>
      <c r="H12" s="187"/>
      <c r="I12" s="187"/>
      <c r="J12" s="187"/>
      <c r="K12" s="187"/>
      <c r="L12" s="188" t="s">
        <v>105</v>
      </c>
      <c r="M12" s="0"/>
      <c r="N12" s="188"/>
      <c r="O12" s="0"/>
      <c r="Q12" s="175" t="n">
        <v>3</v>
      </c>
      <c r="AA12" s="0"/>
      <c r="AB12" s="0"/>
      <c r="AC12" s="0"/>
      <c r="BB12" s="0"/>
      <c r="BC12" s="0"/>
      <c r="BD12" s="0"/>
      <c r="BE12" s="0"/>
      <c r="BF12" s="0"/>
      <c r="BG12" s="0"/>
      <c r="CA12" s="0"/>
      <c r="CB12" s="0"/>
      <c r="CC12" s="0"/>
      <c r="CD12" s="0"/>
    </row>
    <row r="13" customFormat="false" ht="12.75" hidden="false" customHeight="true" outlineLevel="0" collapsed="false">
      <c r="A13" s="184"/>
      <c r="B13" s="185"/>
      <c r="C13" s="189" t="s">
        <v>106</v>
      </c>
      <c r="D13" s="189"/>
      <c r="E13" s="190" t="n">
        <v>2</v>
      </c>
      <c r="F13" s="191"/>
      <c r="G13" s="192"/>
      <c r="H13" s="193"/>
      <c r="I13" s="194"/>
      <c r="J13" s="193"/>
      <c r="K13" s="194"/>
      <c r="L13" s="0"/>
      <c r="M13" s="188" t="n">
        <v>2</v>
      </c>
      <c r="N13" s="0"/>
      <c r="O13" s="188"/>
      <c r="Q13" s="175"/>
      <c r="AA13" s="0"/>
      <c r="AB13" s="0"/>
      <c r="AC13" s="0"/>
      <c r="BB13" s="0"/>
      <c r="BC13" s="0"/>
      <c r="BD13" s="0"/>
      <c r="BE13" s="0"/>
      <c r="BF13" s="0"/>
      <c r="BG13" s="0"/>
      <c r="CA13" s="0"/>
      <c r="CB13" s="0"/>
      <c r="CC13" s="0"/>
      <c r="CD13" s="0"/>
    </row>
    <row r="14" customFormat="false" ht="22.5" hidden="false" customHeight="false" outlineLevel="0" collapsed="false">
      <c r="A14" s="176" t="n">
        <v>3</v>
      </c>
      <c r="B14" s="177" t="s">
        <v>109</v>
      </c>
      <c r="C14" s="178" t="s">
        <v>110</v>
      </c>
      <c r="D14" s="179" t="s">
        <v>104</v>
      </c>
      <c r="E14" s="180" t="n">
        <v>2</v>
      </c>
      <c r="F14" s="180"/>
      <c r="G14" s="181" t="n">
        <f aca="false">E14*F14</f>
        <v>0</v>
      </c>
      <c r="H14" s="182" t="n">
        <v>0</v>
      </c>
      <c r="I14" s="182" t="n">
        <f aca="false">E14*H14</f>
        <v>0</v>
      </c>
      <c r="J14" s="182" t="n">
        <v>0</v>
      </c>
      <c r="K14" s="182" t="n">
        <f aca="false">E14*J14</f>
        <v>0</v>
      </c>
      <c r="L14" s="0"/>
      <c r="M14" s="0"/>
      <c r="N14" s="0"/>
      <c r="O14" s="0"/>
      <c r="Q14" s="175" t="n">
        <v>2</v>
      </c>
      <c r="AA14" s="148" t="n">
        <v>1</v>
      </c>
      <c r="AB14" s="148" t="n">
        <v>1</v>
      </c>
      <c r="AC14" s="148" t="n">
        <v>1</v>
      </c>
      <c r="BB14" s="148" t="n">
        <v>1</v>
      </c>
      <c r="BC14" s="148" t="n">
        <f aca="false">IF(BB14=1,G14,0)</f>
        <v>0</v>
      </c>
      <c r="BD14" s="148" t="n">
        <f aca="false">IF(BB14=2,G14,0)</f>
        <v>0</v>
      </c>
      <c r="BE14" s="148" t="n">
        <f aca="false">IF(BB14=3,G14,0)</f>
        <v>0</v>
      </c>
      <c r="BF14" s="148" t="n">
        <f aca="false">IF(BB14=4,G14,0)</f>
        <v>0</v>
      </c>
      <c r="BG14" s="148" t="n">
        <f aca="false">IF(BB14=5,G14,0)</f>
        <v>0</v>
      </c>
      <c r="CA14" s="148" t="n">
        <v>1</v>
      </c>
      <c r="CB14" s="148" t="n">
        <v>1</v>
      </c>
      <c r="CC14" s="183"/>
      <c r="CD14" s="183"/>
    </row>
    <row r="15" customFormat="false" ht="12.75" hidden="false" customHeight="true" outlineLevel="0" collapsed="false">
      <c r="A15" s="184"/>
      <c r="B15" s="185"/>
      <c r="C15" s="186" t="s">
        <v>105</v>
      </c>
      <c r="D15" s="186"/>
      <c r="E15" s="186"/>
      <c r="F15" s="186"/>
      <c r="G15" s="186"/>
      <c r="H15" s="187"/>
      <c r="I15" s="187"/>
      <c r="J15" s="187"/>
      <c r="K15" s="187"/>
      <c r="L15" s="188" t="s">
        <v>105</v>
      </c>
      <c r="M15" s="0"/>
      <c r="N15" s="188"/>
      <c r="O15" s="0"/>
      <c r="Q15" s="175" t="n">
        <v>3</v>
      </c>
      <c r="AA15" s="0"/>
      <c r="AB15" s="0"/>
      <c r="AC15" s="0"/>
      <c r="BB15" s="0"/>
      <c r="BC15" s="0"/>
      <c r="BD15" s="0"/>
      <c r="BE15" s="0"/>
      <c r="BF15" s="0"/>
      <c r="BG15" s="0"/>
      <c r="CA15" s="0"/>
      <c r="CB15" s="0"/>
      <c r="CC15" s="0"/>
      <c r="CD15" s="0"/>
    </row>
    <row r="16" customFormat="false" ht="12.75" hidden="false" customHeight="true" outlineLevel="0" collapsed="false">
      <c r="A16" s="184"/>
      <c r="B16" s="185"/>
      <c r="C16" s="189" t="s">
        <v>106</v>
      </c>
      <c r="D16" s="189"/>
      <c r="E16" s="190" t="n">
        <v>2</v>
      </c>
      <c r="F16" s="191"/>
      <c r="G16" s="192"/>
      <c r="H16" s="193"/>
      <c r="I16" s="194"/>
      <c r="J16" s="193"/>
      <c r="K16" s="194"/>
      <c r="L16" s="0"/>
      <c r="M16" s="188" t="n">
        <v>2</v>
      </c>
      <c r="N16" s="0"/>
      <c r="O16" s="188"/>
      <c r="Q16" s="175"/>
      <c r="AA16" s="0"/>
      <c r="AB16" s="0"/>
      <c r="AC16" s="0"/>
      <c r="BB16" s="0"/>
      <c r="BC16" s="0"/>
      <c r="BD16" s="0"/>
      <c r="BE16" s="0"/>
      <c r="BF16" s="0"/>
      <c r="BG16" s="0"/>
      <c r="CA16" s="0"/>
      <c r="CB16" s="0"/>
      <c r="CC16" s="0"/>
      <c r="CD16" s="0"/>
    </row>
    <row r="17" customFormat="false" ht="22.5" hidden="false" customHeight="false" outlineLevel="0" collapsed="false">
      <c r="A17" s="176" t="n">
        <v>4</v>
      </c>
      <c r="B17" s="177" t="s">
        <v>111</v>
      </c>
      <c r="C17" s="178" t="s">
        <v>112</v>
      </c>
      <c r="D17" s="179" t="s">
        <v>104</v>
      </c>
      <c r="E17" s="180" t="n">
        <v>4</v>
      </c>
      <c r="F17" s="180"/>
      <c r="G17" s="181" t="n">
        <f aca="false">E17*F17</f>
        <v>0</v>
      </c>
      <c r="H17" s="182" t="n">
        <v>0</v>
      </c>
      <c r="I17" s="182" t="n">
        <f aca="false">E17*H17</f>
        <v>0</v>
      </c>
      <c r="J17" s="182" t="n">
        <v>0</v>
      </c>
      <c r="K17" s="182" t="n">
        <f aca="false">E17*J17</f>
        <v>0</v>
      </c>
      <c r="L17" s="0"/>
      <c r="M17" s="0"/>
      <c r="N17" s="0"/>
      <c r="O17" s="0"/>
      <c r="Q17" s="175" t="n">
        <v>2</v>
      </c>
      <c r="AA17" s="148" t="n">
        <v>1</v>
      </c>
      <c r="AB17" s="148" t="n">
        <v>1</v>
      </c>
      <c r="AC17" s="148" t="n">
        <v>1</v>
      </c>
      <c r="BB17" s="148" t="n">
        <v>1</v>
      </c>
      <c r="BC17" s="148" t="n">
        <f aca="false">IF(BB17=1,G17,0)</f>
        <v>0</v>
      </c>
      <c r="BD17" s="148" t="n">
        <f aca="false">IF(BB17=2,G17,0)</f>
        <v>0</v>
      </c>
      <c r="BE17" s="148" t="n">
        <f aca="false">IF(BB17=3,G17,0)</f>
        <v>0</v>
      </c>
      <c r="BF17" s="148" t="n">
        <f aca="false">IF(BB17=4,G17,0)</f>
        <v>0</v>
      </c>
      <c r="BG17" s="148" t="n">
        <f aca="false">IF(BB17=5,G17,0)</f>
        <v>0</v>
      </c>
      <c r="CA17" s="148" t="n">
        <v>1</v>
      </c>
      <c r="CB17" s="148" t="n">
        <v>1</v>
      </c>
      <c r="CC17" s="183"/>
      <c r="CD17" s="183"/>
    </row>
    <row r="18" customFormat="false" ht="12.75" hidden="false" customHeight="true" outlineLevel="0" collapsed="false">
      <c r="A18" s="184"/>
      <c r="B18" s="185"/>
      <c r="C18" s="186" t="s">
        <v>105</v>
      </c>
      <c r="D18" s="186"/>
      <c r="E18" s="186"/>
      <c r="F18" s="186"/>
      <c r="G18" s="186"/>
      <c r="H18" s="187"/>
      <c r="I18" s="187"/>
      <c r="J18" s="187"/>
      <c r="K18" s="187"/>
      <c r="L18" s="188" t="s">
        <v>105</v>
      </c>
      <c r="M18" s="0"/>
      <c r="N18" s="188"/>
      <c r="O18" s="0"/>
      <c r="Q18" s="175" t="n">
        <v>3</v>
      </c>
      <c r="AA18" s="0"/>
      <c r="AB18" s="0"/>
      <c r="AC18" s="0"/>
      <c r="BB18" s="0"/>
      <c r="BC18" s="0"/>
      <c r="BD18" s="0"/>
      <c r="BE18" s="0"/>
      <c r="BF18" s="0"/>
      <c r="BG18" s="0"/>
      <c r="CA18" s="0"/>
      <c r="CB18" s="0"/>
      <c r="CC18" s="0"/>
      <c r="CD18" s="0"/>
    </row>
    <row r="19" customFormat="false" ht="12.75" hidden="false" customHeight="true" outlineLevel="0" collapsed="false">
      <c r="A19" s="184"/>
      <c r="B19" s="185"/>
      <c r="C19" s="189" t="s">
        <v>113</v>
      </c>
      <c r="D19" s="189"/>
      <c r="E19" s="190" t="n">
        <v>4</v>
      </c>
      <c r="F19" s="191"/>
      <c r="G19" s="192"/>
      <c r="H19" s="193"/>
      <c r="I19" s="194"/>
      <c r="J19" s="193"/>
      <c r="K19" s="194"/>
      <c r="L19" s="0"/>
      <c r="M19" s="188" t="n">
        <v>4</v>
      </c>
      <c r="N19" s="0"/>
      <c r="O19" s="188"/>
      <c r="Q19" s="175"/>
      <c r="AA19" s="0"/>
      <c r="AB19" s="0"/>
      <c r="AC19" s="0"/>
      <c r="BB19" s="0"/>
      <c r="BC19" s="0"/>
      <c r="BD19" s="0"/>
      <c r="BE19" s="0"/>
      <c r="BF19" s="0"/>
      <c r="BG19" s="0"/>
      <c r="CA19" s="0"/>
      <c r="CB19" s="0"/>
      <c r="CC19" s="0"/>
      <c r="CD19" s="0"/>
    </row>
    <row r="20" customFormat="false" ht="12.75" hidden="false" customHeight="false" outlineLevel="0" collapsed="false">
      <c r="A20" s="195"/>
      <c r="B20" s="196" t="s">
        <v>114</v>
      </c>
      <c r="C20" s="197" t="n">
        <f aca="false">CONCATENATE(B7," ",C7)</f>
        <v>0</v>
      </c>
      <c r="D20" s="198"/>
      <c r="E20" s="199"/>
      <c r="F20" s="200"/>
      <c r="G20" s="201" t="n">
        <f aca="false">SUM(G7:G19)</f>
        <v>0</v>
      </c>
      <c r="H20" s="202"/>
      <c r="I20" s="203" t="n">
        <f aca="false">SUM(I7:I19)</f>
        <v>0</v>
      </c>
      <c r="J20" s="202"/>
      <c r="K20" s="203" t="n">
        <f aca="false">SUM(K7:K19)</f>
        <v>0</v>
      </c>
      <c r="L20" s="0"/>
      <c r="M20" s="0"/>
      <c r="N20" s="0"/>
      <c r="O20" s="0"/>
      <c r="Q20" s="175" t="n">
        <v>4</v>
      </c>
      <c r="AA20" s="0"/>
      <c r="AB20" s="0"/>
      <c r="AC20" s="0"/>
      <c r="BB20" s="0"/>
      <c r="BC20" s="204" t="n">
        <f aca="false">SUM(BC7:BC19)</f>
        <v>0</v>
      </c>
      <c r="BD20" s="204" t="n">
        <f aca="false">SUM(BD7:BD19)</f>
        <v>0</v>
      </c>
      <c r="BE20" s="204" t="n">
        <f aca="false">SUM(BE7:BE19)</f>
        <v>0</v>
      </c>
      <c r="BF20" s="204" t="n">
        <f aca="false">SUM(BF7:BF19)</f>
        <v>0</v>
      </c>
      <c r="BG20" s="204" t="n">
        <f aca="false">SUM(BG7:BG19)</f>
        <v>0</v>
      </c>
      <c r="CA20" s="0"/>
      <c r="CB20" s="0"/>
      <c r="CC20" s="0"/>
      <c r="CD20" s="0"/>
    </row>
    <row r="21" customFormat="false" ht="12.75" hidden="false" customHeight="false" outlineLevel="0" collapsed="false">
      <c r="A21" s="167" t="s">
        <v>99</v>
      </c>
      <c r="B21" s="168" t="s">
        <v>115</v>
      </c>
      <c r="C21" s="169" t="s">
        <v>116</v>
      </c>
      <c r="D21" s="170"/>
      <c r="E21" s="171"/>
      <c r="F21" s="171"/>
      <c r="G21" s="172"/>
      <c r="H21" s="173"/>
      <c r="I21" s="174"/>
      <c r="J21" s="173"/>
      <c r="K21" s="174"/>
      <c r="L21" s="0"/>
      <c r="M21" s="0"/>
      <c r="N21" s="0"/>
      <c r="O21" s="0"/>
      <c r="Q21" s="175" t="n">
        <v>1</v>
      </c>
      <c r="AA21" s="0"/>
      <c r="AB21" s="0"/>
      <c r="AC21" s="0"/>
      <c r="BB21" s="0"/>
      <c r="BC21" s="0"/>
      <c r="BD21" s="0"/>
      <c r="BE21" s="0"/>
      <c r="BF21" s="0"/>
      <c r="BG21" s="0"/>
      <c r="CA21" s="0"/>
      <c r="CB21" s="0"/>
      <c r="CC21" s="0"/>
      <c r="CD21" s="0"/>
    </row>
    <row r="22" customFormat="false" ht="12.75" hidden="false" customHeight="false" outlineLevel="0" collapsed="false">
      <c r="A22" s="176" t="n">
        <v>5</v>
      </c>
      <c r="B22" s="177" t="s">
        <v>117</v>
      </c>
      <c r="C22" s="178" t="s">
        <v>118</v>
      </c>
      <c r="D22" s="179" t="s">
        <v>119</v>
      </c>
      <c r="E22" s="180" t="n">
        <v>16.402</v>
      </c>
      <c r="F22" s="180"/>
      <c r="G22" s="181" t="n">
        <f aca="false">E22*F22</f>
        <v>0</v>
      </c>
      <c r="H22" s="182" t="n">
        <v>0.0706</v>
      </c>
      <c r="I22" s="182" t="n">
        <f aca="false">E22*H22</f>
        <v>1.1579812</v>
      </c>
      <c r="J22" s="182" t="n">
        <v>0</v>
      </c>
      <c r="K22" s="182" t="n">
        <f aca="false">E22*J22</f>
        <v>0</v>
      </c>
      <c r="L22" s="0"/>
      <c r="M22" s="0"/>
      <c r="N22" s="0"/>
      <c r="O22" s="0"/>
      <c r="Q22" s="175" t="n">
        <v>2</v>
      </c>
      <c r="AA22" s="148" t="n">
        <v>1</v>
      </c>
      <c r="AB22" s="148" t="n">
        <v>1</v>
      </c>
      <c r="AC22" s="148" t="n">
        <v>1</v>
      </c>
      <c r="BB22" s="148" t="n">
        <v>1</v>
      </c>
      <c r="BC22" s="148" t="n">
        <f aca="false">IF(BB22=1,G22,0)</f>
        <v>0</v>
      </c>
      <c r="BD22" s="148" t="n">
        <f aca="false">IF(BB22=2,G22,0)</f>
        <v>0</v>
      </c>
      <c r="BE22" s="148" t="n">
        <f aca="false">IF(BB22=3,G22,0)</f>
        <v>0</v>
      </c>
      <c r="BF22" s="148" t="n">
        <f aca="false">IF(BB22=4,G22,0)</f>
        <v>0</v>
      </c>
      <c r="BG22" s="148" t="n">
        <f aca="false">IF(BB22=5,G22,0)</f>
        <v>0</v>
      </c>
      <c r="CA22" s="148" t="n">
        <v>1</v>
      </c>
      <c r="CB22" s="148" t="n">
        <v>1</v>
      </c>
      <c r="CC22" s="183"/>
      <c r="CD22" s="183"/>
    </row>
    <row r="23" customFormat="false" ht="12.75" hidden="false" customHeight="true" outlineLevel="0" collapsed="false">
      <c r="A23" s="184"/>
      <c r="B23" s="185"/>
      <c r="C23" s="189" t="s">
        <v>120</v>
      </c>
      <c r="D23" s="189"/>
      <c r="E23" s="190" t="n">
        <v>0</v>
      </c>
      <c r="F23" s="191"/>
      <c r="G23" s="192"/>
      <c r="H23" s="193"/>
      <c r="I23" s="194"/>
      <c r="J23" s="193"/>
      <c r="K23" s="194"/>
      <c r="L23" s="0"/>
      <c r="M23" s="188" t="s">
        <v>120</v>
      </c>
      <c r="N23" s="0"/>
      <c r="O23" s="188"/>
      <c r="Q23" s="175"/>
      <c r="AA23" s="0"/>
      <c r="AB23" s="0"/>
      <c r="AC23" s="0"/>
      <c r="BB23" s="0"/>
      <c r="BC23" s="0"/>
      <c r="BD23" s="0"/>
      <c r="BE23" s="0"/>
      <c r="BF23" s="0"/>
      <c r="BG23" s="0"/>
      <c r="CA23" s="0"/>
      <c r="CB23" s="0"/>
      <c r="CC23" s="0"/>
      <c r="CD23" s="0"/>
    </row>
    <row r="24" customFormat="false" ht="22.5" hidden="false" customHeight="true" outlineLevel="0" collapsed="false">
      <c r="A24" s="184"/>
      <c r="B24" s="185"/>
      <c r="C24" s="189" t="s">
        <v>121</v>
      </c>
      <c r="D24" s="189"/>
      <c r="E24" s="190" t="n">
        <v>16.402</v>
      </c>
      <c r="F24" s="191"/>
      <c r="G24" s="192"/>
      <c r="H24" s="193"/>
      <c r="I24" s="194"/>
      <c r="J24" s="193"/>
      <c r="K24" s="194"/>
      <c r="L24" s="0"/>
      <c r="M24" s="188" t="s">
        <v>121</v>
      </c>
      <c r="N24" s="0"/>
      <c r="O24" s="188"/>
      <c r="Q24" s="175"/>
      <c r="AA24" s="0"/>
      <c r="AB24" s="0"/>
      <c r="AC24" s="0"/>
      <c r="BB24" s="0"/>
      <c r="BC24" s="0"/>
      <c r="BD24" s="0"/>
      <c r="BE24" s="0"/>
      <c r="BF24" s="0"/>
      <c r="BG24" s="0"/>
      <c r="CA24" s="0"/>
      <c r="CB24" s="0"/>
      <c r="CC24" s="0"/>
      <c r="CD24" s="0"/>
    </row>
    <row r="25" customFormat="false" ht="12.75" hidden="false" customHeight="false" outlineLevel="0" collapsed="false">
      <c r="A25" s="176" t="n">
        <v>6</v>
      </c>
      <c r="B25" s="177" t="s">
        <v>122</v>
      </c>
      <c r="C25" s="178" t="s">
        <v>123</v>
      </c>
      <c r="D25" s="179" t="s">
        <v>119</v>
      </c>
      <c r="E25" s="180" t="n">
        <v>6.24</v>
      </c>
      <c r="F25" s="180"/>
      <c r="G25" s="181" t="n">
        <f aca="false">E25*F25</f>
        <v>0</v>
      </c>
      <c r="H25" s="182" t="n">
        <v>0.08811</v>
      </c>
      <c r="I25" s="182" t="n">
        <f aca="false">E25*H25</f>
        <v>0.5498064</v>
      </c>
      <c r="J25" s="182" t="n">
        <v>0</v>
      </c>
      <c r="K25" s="182" t="n">
        <f aca="false">E25*J25</f>
        <v>0</v>
      </c>
      <c r="L25" s="0"/>
      <c r="M25" s="0"/>
      <c r="N25" s="0"/>
      <c r="O25" s="0"/>
      <c r="Q25" s="175" t="n">
        <v>2</v>
      </c>
      <c r="AA25" s="148" t="n">
        <v>1</v>
      </c>
      <c r="AB25" s="148" t="n">
        <v>1</v>
      </c>
      <c r="AC25" s="148" t="n">
        <v>1</v>
      </c>
      <c r="BB25" s="148" t="n">
        <v>1</v>
      </c>
      <c r="BC25" s="148" t="n">
        <f aca="false">IF(BB25=1,G25,0)</f>
        <v>0</v>
      </c>
      <c r="BD25" s="148" t="n">
        <f aca="false">IF(BB25=2,G25,0)</f>
        <v>0</v>
      </c>
      <c r="BE25" s="148" t="n">
        <f aca="false">IF(BB25=3,G25,0)</f>
        <v>0</v>
      </c>
      <c r="BF25" s="148" t="n">
        <f aca="false">IF(BB25=4,G25,0)</f>
        <v>0</v>
      </c>
      <c r="BG25" s="148" t="n">
        <f aca="false">IF(BB25=5,G25,0)</f>
        <v>0</v>
      </c>
      <c r="CA25" s="148" t="n">
        <v>1</v>
      </c>
      <c r="CB25" s="148" t="n">
        <v>1</v>
      </c>
      <c r="CC25" s="183"/>
      <c r="CD25" s="183"/>
    </row>
    <row r="26" customFormat="false" ht="12.75" hidden="false" customHeight="true" outlineLevel="0" collapsed="false">
      <c r="A26" s="184"/>
      <c r="B26" s="185"/>
      <c r="C26" s="189" t="s">
        <v>120</v>
      </c>
      <c r="D26" s="189"/>
      <c r="E26" s="190" t="n">
        <v>0</v>
      </c>
      <c r="F26" s="191"/>
      <c r="G26" s="192"/>
      <c r="H26" s="193"/>
      <c r="I26" s="194"/>
      <c r="J26" s="193"/>
      <c r="K26" s="194"/>
      <c r="L26" s="0"/>
      <c r="M26" s="188" t="s">
        <v>120</v>
      </c>
      <c r="N26" s="0"/>
      <c r="O26" s="188"/>
      <c r="Q26" s="175"/>
      <c r="AA26" s="0"/>
      <c r="AB26" s="0"/>
      <c r="AC26" s="0"/>
      <c r="BB26" s="0"/>
      <c r="BC26" s="0"/>
      <c r="BD26" s="0"/>
      <c r="BE26" s="0"/>
      <c r="BF26" s="0"/>
      <c r="BG26" s="0"/>
      <c r="CA26" s="0"/>
      <c r="CB26" s="0"/>
      <c r="CC26" s="0"/>
      <c r="CD26" s="0"/>
    </row>
    <row r="27" customFormat="false" ht="12.75" hidden="false" customHeight="true" outlineLevel="0" collapsed="false">
      <c r="A27" s="184"/>
      <c r="B27" s="185"/>
      <c r="C27" s="189" t="s">
        <v>124</v>
      </c>
      <c r="D27" s="189"/>
      <c r="E27" s="190" t="n">
        <v>4</v>
      </c>
      <c r="F27" s="191"/>
      <c r="G27" s="192"/>
      <c r="H27" s="193"/>
      <c r="I27" s="194"/>
      <c r="J27" s="193"/>
      <c r="K27" s="194"/>
      <c r="L27" s="0"/>
      <c r="M27" s="188" t="s">
        <v>124</v>
      </c>
      <c r="N27" s="0"/>
      <c r="O27" s="188"/>
      <c r="Q27" s="175"/>
      <c r="AA27" s="0"/>
      <c r="AB27" s="0"/>
      <c r="AC27" s="0"/>
      <c r="BB27" s="0"/>
      <c r="BC27" s="0"/>
      <c r="BD27" s="0"/>
      <c r="BE27" s="0"/>
      <c r="BF27" s="0"/>
      <c r="BG27" s="0"/>
      <c r="CA27" s="0"/>
      <c r="CB27" s="0"/>
      <c r="CC27" s="0"/>
      <c r="CD27" s="0"/>
    </row>
    <row r="28" customFormat="false" ht="12.75" hidden="false" customHeight="true" outlineLevel="0" collapsed="false">
      <c r="A28" s="184"/>
      <c r="B28" s="185"/>
      <c r="C28" s="189" t="s">
        <v>125</v>
      </c>
      <c r="D28" s="189"/>
      <c r="E28" s="190" t="n">
        <v>2.24</v>
      </c>
      <c r="F28" s="191"/>
      <c r="G28" s="192"/>
      <c r="H28" s="193"/>
      <c r="I28" s="194"/>
      <c r="J28" s="193"/>
      <c r="K28" s="194"/>
      <c r="L28" s="0"/>
      <c r="M28" s="188" t="s">
        <v>125</v>
      </c>
      <c r="N28" s="0"/>
      <c r="O28" s="188"/>
      <c r="Q28" s="175"/>
      <c r="AA28" s="0"/>
      <c r="AB28" s="0"/>
      <c r="AC28" s="0"/>
      <c r="BB28" s="0"/>
      <c r="BC28" s="0"/>
      <c r="BD28" s="0"/>
      <c r="BE28" s="0"/>
      <c r="BF28" s="0"/>
      <c r="BG28" s="0"/>
      <c r="CA28" s="0"/>
      <c r="CB28" s="0"/>
      <c r="CC28" s="0"/>
      <c r="CD28" s="0"/>
    </row>
    <row r="29" customFormat="false" ht="12.75" hidden="false" customHeight="true" outlineLevel="0" collapsed="false">
      <c r="A29" s="184"/>
      <c r="B29" s="185"/>
      <c r="C29" s="205" t="s">
        <v>126</v>
      </c>
      <c r="D29" s="205"/>
      <c r="E29" s="206" t="n">
        <v>6.24</v>
      </c>
      <c r="F29" s="191"/>
      <c r="G29" s="192"/>
      <c r="H29" s="193"/>
      <c r="I29" s="194"/>
      <c r="J29" s="193"/>
      <c r="K29" s="194"/>
      <c r="L29" s="0"/>
      <c r="M29" s="188" t="s">
        <v>126</v>
      </c>
      <c r="N29" s="0"/>
      <c r="O29" s="188"/>
      <c r="Q29" s="175"/>
      <c r="AA29" s="0"/>
      <c r="AB29" s="0"/>
      <c r="AC29" s="0"/>
      <c r="BB29" s="0"/>
      <c r="BC29" s="0"/>
      <c r="BD29" s="0"/>
      <c r="BE29" s="0"/>
      <c r="BF29" s="0"/>
      <c r="BG29" s="0"/>
      <c r="CA29" s="0"/>
      <c r="CB29" s="0"/>
      <c r="CC29" s="0"/>
      <c r="CD29" s="0"/>
    </row>
    <row r="30" customFormat="false" ht="12.75" hidden="false" customHeight="false" outlineLevel="0" collapsed="false">
      <c r="A30" s="195"/>
      <c r="B30" s="196" t="s">
        <v>114</v>
      </c>
      <c r="C30" s="197" t="n">
        <f aca="false">CONCATENATE(B21," ",C21)</f>
        <v>0</v>
      </c>
      <c r="D30" s="198"/>
      <c r="E30" s="199"/>
      <c r="F30" s="200"/>
      <c r="G30" s="201" t="n">
        <f aca="false">SUM(G21:G29)</f>
        <v>0</v>
      </c>
      <c r="H30" s="202"/>
      <c r="I30" s="203" t="n">
        <f aca="false">SUM(I21:I29)</f>
        <v>1.7077876</v>
      </c>
      <c r="J30" s="202"/>
      <c r="K30" s="203" t="n">
        <f aca="false">SUM(K21:K29)</f>
        <v>0</v>
      </c>
      <c r="L30" s="0"/>
      <c r="M30" s="0"/>
      <c r="N30" s="0"/>
      <c r="O30" s="0"/>
      <c r="Q30" s="175" t="n">
        <v>4</v>
      </c>
      <c r="AA30" s="0"/>
      <c r="AB30" s="0"/>
      <c r="AC30" s="0"/>
      <c r="BB30" s="0"/>
      <c r="BC30" s="204" t="n">
        <f aca="false">SUM(BC21:BC29)</f>
        <v>0</v>
      </c>
      <c r="BD30" s="204" t="n">
        <f aca="false">SUM(BD21:BD29)</f>
        <v>0</v>
      </c>
      <c r="BE30" s="204" t="n">
        <f aca="false">SUM(BE21:BE29)</f>
        <v>0</v>
      </c>
      <c r="BF30" s="204" t="n">
        <f aca="false">SUM(BF21:BF29)</f>
        <v>0</v>
      </c>
      <c r="BG30" s="204" t="n">
        <f aca="false">SUM(BG21:BG29)</f>
        <v>0</v>
      </c>
      <c r="CA30" s="0"/>
      <c r="CB30" s="0"/>
      <c r="CC30" s="0"/>
      <c r="CD30" s="0"/>
    </row>
    <row r="31" customFormat="false" ht="12.75" hidden="false" customHeight="false" outlineLevel="0" collapsed="false">
      <c r="A31" s="167" t="s">
        <v>99</v>
      </c>
      <c r="B31" s="168" t="s">
        <v>127</v>
      </c>
      <c r="C31" s="169" t="s">
        <v>128</v>
      </c>
      <c r="D31" s="170"/>
      <c r="E31" s="171"/>
      <c r="F31" s="171"/>
      <c r="G31" s="172"/>
      <c r="H31" s="173"/>
      <c r="I31" s="174"/>
      <c r="J31" s="173"/>
      <c r="K31" s="174"/>
      <c r="L31" s="0"/>
      <c r="M31" s="0"/>
      <c r="N31" s="0"/>
      <c r="O31" s="0"/>
      <c r="Q31" s="175" t="n">
        <v>1</v>
      </c>
      <c r="AA31" s="0"/>
      <c r="AB31" s="0"/>
      <c r="AC31" s="0"/>
      <c r="BB31" s="0"/>
      <c r="BC31" s="0"/>
      <c r="BD31" s="0"/>
      <c r="BE31" s="0"/>
      <c r="BF31" s="0"/>
      <c r="BG31" s="0"/>
      <c r="CA31" s="0"/>
      <c r="CB31" s="0"/>
      <c r="CC31" s="0"/>
      <c r="CD31" s="0"/>
    </row>
    <row r="32" customFormat="false" ht="12.75" hidden="false" customHeight="false" outlineLevel="0" collapsed="false">
      <c r="A32" s="176" t="n">
        <v>7</v>
      </c>
      <c r="B32" s="177" t="s">
        <v>129</v>
      </c>
      <c r="C32" s="178" t="s">
        <v>130</v>
      </c>
      <c r="D32" s="179" t="s">
        <v>119</v>
      </c>
      <c r="E32" s="180" t="n">
        <v>55.76</v>
      </c>
      <c r="F32" s="180"/>
      <c r="G32" s="181" t="n">
        <f aca="false">E32*F32</f>
        <v>0</v>
      </c>
      <c r="H32" s="182" t="n">
        <v>0.03154</v>
      </c>
      <c r="I32" s="182" t="n">
        <f aca="false">E32*H32</f>
        <v>1.7586704</v>
      </c>
      <c r="J32" s="182" t="n">
        <v>0</v>
      </c>
      <c r="K32" s="182" t="n">
        <f aca="false">E32*J32</f>
        <v>0</v>
      </c>
      <c r="L32" s="0"/>
      <c r="M32" s="0"/>
      <c r="N32" s="0"/>
      <c r="O32" s="0"/>
      <c r="Q32" s="175" t="n">
        <v>2</v>
      </c>
      <c r="AA32" s="148" t="n">
        <v>1</v>
      </c>
      <c r="AB32" s="148" t="n">
        <v>1</v>
      </c>
      <c r="AC32" s="148" t="n">
        <v>1</v>
      </c>
      <c r="BB32" s="148" t="n">
        <v>1</v>
      </c>
      <c r="BC32" s="148" t="n">
        <f aca="false">IF(BB32=1,G32,0)</f>
        <v>0</v>
      </c>
      <c r="BD32" s="148" t="n">
        <f aca="false">IF(BB32=2,G32,0)</f>
        <v>0</v>
      </c>
      <c r="BE32" s="148" t="n">
        <f aca="false">IF(BB32=3,G32,0)</f>
        <v>0</v>
      </c>
      <c r="BF32" s="148" t="n">
        <f aca="false">IF(BB32=4,G32,0)</f>
        <v>0</v>
      </c>
      <c r="BG32" s="148" t="n">
        <f aca="false">IF(BB32=5,G32,0)</f>
        <v>0</v>
      </c>
      <c r="CA32" s="148" t="n">
        <v>1</v>
      </c>
      <c r="CB32" s="148" t="n">
        <v>1</v>
      </c>
      <c r="CC32" s="183"/>
      <c r="CD32" s="183"/>
    </row>
    <row r="33" customFormat="false" ht="12.75" hidden="false" customHeight="true" outlineLevel="0" collapsed="false">
      <c r="A33" s="184"/>
      <c r="B33" s="185"/>
      <c r="C33" s="189" t="s">
        <v>131</v>
      </c>
      <c r="D33" s="189"/>
      <c r="E33" s="190" t="n">
        <v>0</v>
      </c>
      <c r="F33" s="191"/>
      <c r="G33" s="192"/>
      <c r="H33" s="193"/>
      <c r="I33" s="194"/>
      <c r="J33" s="193"/>
      <c r="K33" s="194"/>
      <c r="L33" s="0"/>
      <c r="M33" s="188" t="s">
        <v>131</v>
      </c>
      <c r="N33" s="0"/>
      <c r="O33" s="188"/>
      <c r="Q33" s="175"/>
      <c r="AA33" s="0"/>
      <c r="AB33" s="0"/>
      <c r="AC33" s="0"/>
      <c r="BB33" s="0"/>
      <c r="BC33" s="0"/>
      <c r="BD33" s="0"/>
      <c r="BE33" s="0"/>
      <c r="BF33" s="0"/>
      <c r="BG33" s="0"/>
      <c r="CA33" s="0"/>
      <c r="CB33" s="0"/>
      <c r="CC33" s="0"/>
      <c r="CD33" s="0"/>
    </row>
    <row r="34" customFormat="false" ht="12.75" hidden="false" customHeight="true" outlineLevel="0" collapsed="false">
      <c r="A34" s="184"/>
      <c r="B34" s="185"/>
      <c r="C34" s="189" t="s">
        <v>132</v>
      </c>
      <c r="D34" s="189"/>
      <c r="E34" s="190" t="n">
        <v>18.7</v>
      </c>
      <c r="F34" s="191"/>
      <c r="G34" s="192"/>
      <c r="H34" s="193"/>
      <c r="I34" s="194"/>
      <c r="J34" s="193"/>
      <c r="K34" s="194"/>
      <c r="L34" s="0"/>
      <c r="M34" s="188" t="s">
        <v>132</v>
      </c>
      <c r="N34" s="0"/>
      <c r="O34" s="188"/>
      <c r="Q34" s="175"/>
      <c r="AA34" s="0"/>
      <c r="AB34" s="0"/>
      <c r="AC34" s="0"/>
      <c r="BB34" s="0"/>
      <c r="BC34" s="0"/>
      <c r="BD34" s="0"/>
      <c r="BE34" s="0"/>
      <c r="BF34" s="0"/>
      <c r="BG34" s="0"/>
      <c r="CA34" s="0"/>
      <c r="CB34" s="0"/>
      <c r="CC34" s="0"/>
      <c r="CD34" s="0"/>
    </row>
    <row r="35" customFormat="false" ht="12.75" hidden="false" customHeight="true" outlineLevel="0" collapsed="false">
      <c r="A35" s="184"/>
      <c r="B35" s="185"/>
      <c r="C35" s="189" t="s">
        <v>133</v>
      </c>
      <c r="D35" s="189"/>
      <c r="E35" s="190" t="n">
        <v>6.72</v>
      </c>
      <c r="F35" s="191"/>
      <c r="G35" s="192"/>
      <c r="H35" s="193"/>
      <c r="I35" s="194"/>
      <c r="J35" s="193"/>
      <c r="K35" s="194"/>
      <c r="L35" s="0"/>
      <c r="M35" s="188" t="s">
        <v>133</v>
      </c>
      <c r="N35" s="0"/>
      <c r="O35" s="188"/>
      <c r="Q35" s="175"/>
      <c r="AA35" s="0"/>
      <c r="AB35" s="0"/>
      <c r="AC35" s="0"/>
      <c r="BB35" s="0"/>
      <c r="BC35" s="0"/>
      <c r="BD35" s="0"/>
      <c r="BE35" s="0"/>
      <c r="BF35" s="0"/>
      <c r="BG35" s="0"/>
      <c r="CA35" s="0"/>
      <c r="CB35" s="0"/>
      <c r="CC35" s="0"/>
      <c r="CD35" s="0"/>
    </row>
    <row r="36" customFormat="false" ht="12.75" hidden="false" customHeight="true" outlineLevel="0" collapsed="false">
      <c r="A36" s="184"/>
      <c r="B36" s="185"/>
      <c r="C36" s="189" t="s">
        <v>134</v>
      </c>
      <c r="D36" s="189"/>
      <c r="E36" s="190" t="n">
        <v>18.7</v>
      </c>
      <c r="F36" s="191"/>
      <c r="G36" s="192"/>
      <c r="H36" s="193"/>
      <c r="I36" s="194"/>
      <c r="J36" s="193"/>
      <c r="K36" s="194"/>
      <c r="L36" s="0"/>
      <c r="M36" s="188" t="s">
        <v>134</v>
      </c>
      <c r="N36" s="0"/>
      <c r="O36" s="188"/>
      <c r="Q36" s="175"/>
      <c r="AA36" s="0"/>
      <c r="AB36" s="0"/>
      <c r="AC36" s="0"/>
      <c r="BB36" s="0"/>
      <c r="BC36" s="0"/>
      <c r="BD36" s="0"/>
      <c r="BE36" s="0"/>
      <c r="BF36" s="0"/>
      <c r="BG36" s="0"/>
      <c r="CA36" s="0"/>
      <c r="CB36" s="0"/>
      <c r="CC36" s="0"/>
      <c r="CD36" s="0"/>
    </row>
    <row r="37" customFormat="false" ht="12.75" hidden="false" customHeight="true" outlineLevel="0" collapsed="false">
      <c r="A37" s="184"/>
      <c r="B37" s="185"/>
      <c r="C37" s="189" t="s">
        <v>135</v>
      </c>
      <c r="D37" s="189"/>
      <c r="E37" s="190" t="n">
        <v>11.64</v>
      </c>
      <c r="F37" s="191"/>
      <c r="G37" s="192"/>
      <c r="H37" s="193"/>
      <c r="I37" s="194"/>
      <c r="J37" s="193"/>
      <c r="K37" s="194"/>
      <c r="L37" s="0"/>
      <c r="M37" s="188" t="s">
        <v>135</v>
      </c>
      <c r="N37" s="0"/>
      <c r="O37" s="188"/>
      <c r="Q37" s="175"/>
      <c r="AA37" s="0"/>
      <c r="AB37" s="0"/>
      <c r="AC37" s="0"/>
      <c r="BB37" s="0"/>
      <c r="BC37" s="0"/>
      <c r="BD37" s="0"/>
      <c r="BE37" s="0"/>
      <c r="BF37" s="0"/>
      <c r="BG37" s="0"/>
      <c r="CA37" s="0"/>
      <c r="CB37" s="0"/>
      <c r="CC37" s="0"/>
      <c r="CD37" s="0"/>
    </row>
    <row r="38" customFormat="false" ht="12.75" hidden="false" customHeight="true" outlineLevel="0" collapsed="false">
      <c r="A38" s="184"/>
      <c r="B38" s="185"/>
      <c r="C38" s="205" t="s">
        <v>126</v>
      </c>
      <c r="D38" s="205"/>
      <c r="E38" s="206" t="n">
        <v>55.76</v>
      </c>
      <c r="F38" s="191"/>
      <c r="G38" s="192"/>
      <c r="H38" s="193"/>
      <c r="I38" s="194"/>
      <c r="J38" s="193"/>
      <c r="K38" s="194"/>
      <c r="L38" s="0"/>
      <c r="M38" s="188" t="s">
        <v>126</v>
      </c>
      <c r="N38" s="0"/>
      <c r="O38" s="188"/>
      <c r="Q38" s="175"/>
      <c r="AA38" s="0"/>
      <c r="AB38" s="0"/>
      <c r="AC38" s="0"/>
      <c r="BB38" s="0"/>
      <c r="BC38" s="0"/>
      <c r="BD38" s="0"/>
      <c r="BE38" s="0"/>
      <c r="BF38" s="0"/>
      <c r="BG38" s="0"/>
      <c r="CA38" s="0"/>
      <c r="CB38" s="0"/>
      <c r="CC38" s="0"/>
      <c r="CD38" s="0"/>
    </row>
    <row r="39" customFormat="false" ht="22.5" hidden="false" customHeight="false" outlineLevel="0" collapsed="false">
      <c r="A39" s="176" t="n">
        <v>8</v>
      </c>
      <c r="B39" s="177" t="s">
        <v>136</v>
      </c>
      <c r="C39" s="178" t="s">
        <v>137</v>
      </c>
      <c r="D39" s="179" t="s">
        <v>119</v>
      </c>
      <c r="E39" s="180" t="n">
        <v>141.414</v>
      </c>
      <c r="F39" s="180"/>
      <c r="G39" s="181" t="n">
        <f aca="false">E39*F39</f>
        <v>0</v>
      </c>
      <c r="H39" s="182" t="n">
        <v>0.02846</v>
      </c>
      <c r="I39" s="182" t="n">
        <f aca="false">E39*H39</f>
        <v>4.02464244</v>
      </c>
      <c r="J39" s="182" t="n">
        <v>0</v>
      </c>
      <c r="K39" s="182" t="n">
        <f aca="false">E39*J39</f>
        <v>0</v>
      </c>
      <c r="L39" s="0"/>
      <c r="M39" s="0"/>
      <c r="N39" s="0"/>
      <c r="O39" s="0"/>
      <c r="Q39" s="175" t="n">
        <v>2</v>
      </c>
      <c r="AA39" s="148" t="n">
        <v>1</v>
      </c>
      <c r="AB39" s="148" t="n">
        <v>1</v>
      </c>
      <c r="AC39" s="148" t="n">
        <v>1</v>
      </c>
      <c r="BB39" s="148" t="n">
        <v>1</v>
      </c>
      <c r="BC39" s="148" t="n">
        <f aca="false">IF(BB39=1,G39,0)</f>
        <v>0</v>
      </c>
      <c r="BD39" s="148" t="n">
        <f aca="false">IF(BB39=2,G39,0)</f>
        <v>0</v>
      </c>
      <c r="BE39" s="148" t="n">
        <f aca="false">IF(BB39=3,G39,0)</f>
        <v>0</v>
      </c>
      <c r="BF39" s="148" t="n">
        <f aca="false">IF(BB39=4,G39,0)</f>
        <v>0</v>
      </c>
      <c r="BG39" s="148" t="n">
        <f aca="false">IF(BB39=5,G39,0)</f>
        <v>0</v>
      </c>
      <c r="CA39" s="148" t="n">
        <v>1</v>
      </c>
      <c r="CB39" s="148" t="n">
        <v>1</v>
      </c>
      <c r="CC39" s="183"/>
      <c r="CD39" s="183"/>
    </row>
    <row r="40" customFormat="false" ht="12.75" hidden="false" customHeight="true" outlineLevel="0" collapsed="false">
      <c r="A40" s="184"/>
      <c r="B40" s="185"/>
      <c r="C40" s="189" t="s">
        <v>131</v>
      </c>
      <c r="D40" s="189"/>
      <c r="E40" s="190" t="n">
        <v>0</v>
      </c>
      <c r="F40" s="191"/>
      <c r="G40" s="192"/>
      <c r="H40" s="193"/>
      <c r="I40" s="194"/>
      <c r="J40" s="193"/>
      <c r="K40" s="194"/>
      <c r="L40" s="0"/>
      <c r="M40" s="188" t="s">
        <v>131</v>
      </c>
      <c r="N40" s="0"/>
      <c r="O40" s="188"/>
      <c r="Q40" s="175"/>
      <c r="AA40" s="0"/>
      <c r="AB40" s="0"/>
      <c r="AC40" s="0"/>
      <c r="BB40" s="0"/>
      <c r="BC40" s="0"/>
      <c r="BD40" s="0"/>
      <c r="BE40" s="0"/>
      <c r="BF40" s="0"/>
      <c r="BG40" s="0"/>
      <c r="CA40" s="0"/>
      <c r="CB40" s="0"/>
      <c r="CC40" s="0"/>
      <c r="CD40" s="0"/>
    </row>
    <row r="41" customFormat="false" ht="12.75" hidden="false" customHeight="true" outlineLevel="0" collapsed="false">
      <c r="A41" s="184"/>
      <c r="B41" s="185"/>
      <c r="C41" s="189" t="s">
        <v>138</v>
      </c>
      <c r="D41" s="189"/>
      <c r="E41" s="190" t="n">
        <v>47.031</v>
      </c>
      <c r="F41" s="191"/>
      <c r="G41" s="192"/>
      <c r="H41" s="193"/>
      <c r="I41" s="194"/>
      <c r="J41" s="193"/>
      <c r="K41" s="194"/>
      <c r="L41" s="0"/>
      <c r="M41" s="188" t="s">
        <v>138</v>
      </c>
      <c r="N41" s="0"/>
      <c r="O41" s="188"/>
      <c r="Q41" s="175"/>
      <c r="AA41" s="0"/>
      <c r="AB41" s="0"/>
      <c r="AC41" s="0"/>
      <c r="BB41" s="0"/>
      <c r="BC41" s="0"/>
      <c r="BD41" s="0"/>
      <c r="BE41" s="0"/>
      <c r="BF41" s="0"/>
      <c r="BG41" s="0"/>
      <c r="CA41" s="0"/>
      <c r="CB41" s="0"/>
      <c r="CC41" s="0"/>
      <c r="CD41" s="0"/>
    </row>
    <row r="42" customFormat="false" ht="12.75" hidden="false" customHeight="true" outlineLevel="0" collapsed="false">
      <c r="A42" s="184"/>
      <c r="B42" s="185"/>
      <c r="C42" s="189" t="s">
        <v>139</v>
      </c>
      <c r="D42" s="189"/>
      <c r="E42" s="190" t="n">
        <v>20.4</v>
      </c>
      <c r="F42" s="191"/>
      <c r="G42" s="192"/>
      <c r="H42" s="193"/>
      <c r="I42" s="194"/>
      <c r="J42" s="193"/>
      <c r="K42" s="194"/>
      <c r="L42" s="0"/>
      <c r="M42" s="188" t="s">
        <v>139</v>
      </c>
      <c r="N42" s="0"/>
      <c r="O42" s="188"/>
      <c r="Q42" s="175"/>
      <c r="AA42" s="0"/>
      <c r="AB42" s="0"/>
      <c r="AC42" s="0"/>
      <c r="BB42" s="0"/>
      <c r="BC42" s="0"/>
      <c r="BD42" s="0"/>
      <c r="BE42" s="0"/>
      <c r="BF42" s="0"/>
      <c r="BG42" s="0"/>
      <c r="CA42" s="0"/>
      <c r="CB42" s="0"/>
      <c r="CC42" s="0"/>
      <c r="CD42" s="0"/>
    </row>
    <row r="43" customFormat="false" ht="12.75" hidden="false" customHeight="true" outlineLevel="0" collapsed="false">
      <c r="A43" s="184"/>
      <c r="B43" s="185"/>
      <c r="C43" s="189" t="s">
        <v>140</v>
      </c>
      <c r="D43" s="189"/>
      <c r="E43" s="190" t="n">
        <v>48.804</v>
      </c>
      <c r="F43" s="191"/>
      <c r="G43" s="192"/>
      <c r="H43" s="193"/>
      <c r="I43" s="194"/>
      <c r="J43" s="193"/>
      <c r="K43" s="194"/>
      <c r="L43" s="0"/>
      <c r="M43" s="188" t="s">
        <v>140</v>
      </c>
      <c r="N43" s="0"/>
      <c r="O43" s="188"/>
      <c r="Q43" s="175"/>
      <c r="AA43" s="0"/>
      <c r="AB43" s="0"/>
      <c r="AC43" s="0"/>
      <c r="BB43" s="0"/>
      <c r="BC43" s="0"/>
      <c r="BD43" s="0"/>
      <c r="BE43" s="0"/>
      <c r="BF43" s="0"/>
      <c r="BG43" s="0"/>
      <c r="CA43" s="0"/>
      <c r="CB43" s="0"/>
      <c r="CC43" s="0"/>
      <c r="CD43" s="0"/>
    </row>
    <row r="44" customFormat="false" ht="12.75" hidden="false" customHeight="true" outlineLevel="0" collapsed="false">
      <c r="A44" s="184"/>
      <c r="B44" s="185"/>
      <c r="C44" s="189" t="s">
        <v>141</v>
      </c>
      <c r="D44" s="189"/>
      <c r="E44" s="190" t="n">
        <v>25.179</v>
      </c>
      <c r="F44" s="191"/>
      <c r="G44" s="192"/>
      <c r="H44" s="193"/>
      <c r="I44" s="194"/>
      <c r="J44" s="193"/>
      <c r="K44" s="194"/>
      <c r="L44" s="0"/>
      <c r="M44" s="188" t="s">
        <v>141</v>
      </c>
      <c r="N44" s="0"/>
      <c r="O44" s="188"/>
      <c r="Q44" s="175"/>
      <c r="AA44" s="0"/>
      <c r="AB44" s="0"/>
      <c r="AC44" s="0"/>
      <c r="BB44" s="0"/>
      <c r="BC44" s="0"/>
      <c r="BD44" s="0"/>
      <c r="BE44" s="0"/>
      <c r="BF44" s="0"/>
      <c r="BG44" s="0"/>
      <c r="CA44" s="0"/>
      <c r="CB44" s="0"/>
      <c r="CC44" s="0"/>
      <c r="CD44" s="0"/>
    </row>
    <row r="45" customFormat="false" ht="12.75" hidden="false" customHeight="true" outlineLevel="0" collapsed="false">
      <c r="A45" s="184"/>
      <c r="B45" s="185"/>
      <c r="C45" s="205" t="s">
        <v>126</v>
      </c>
      <c r="D45" s="205"/>
      <c r="E45" s="206" t="n">
        <v>141.414</v>
      </c>
      <c r="F45" s="191"/>
      <c r="G45" s="192"/>
      <c r="H45" s="193"/>
      <c r="I45" s="194"/>
      <c r="J45" s="193"/>
      <c r="K45" s="194"/>
      <c r="L45" s="0"/>
      <c r="M45" s="188" t="s">
        <v>126</v>
      </c>
      <c r="N45" s="0"/>
      <c r="O45" s="188"/>
      <c r="Q45" s="175"/>
      <c r="AA45" s="0"/>
      <c r="AB45" s="0"/>
      <c r="AC45" s="0"/>
      <c r="BB45" s="0"/>
      <c r="BC45" s="0"/>
      <c r="BD45" s="0"/>
      <c r="BE45" s="0"/>
      <c r="BF45" s="0"/>
      <c r="BG45" s="0"/>
      <c r="CA45" s="0"/>
      <c r="CB45" s="0"/>
      <c r="CC45" s="0"/>
      <c r="CD45" s="0"/>
    </row>
    <row r="46" customFormat="false" ht="12.75" hidden="false" customHeight="false" outlineLevel="0" collapsed="false">
      <c r="A46" s="176" t="n">
        <v>9</v>
      </c>
      <c r="B46" s="177" t="s">
        <v>142</v>
      </c>
      <c r="C46" s="178" t="s">
        <v>143</v>
      </c>
      <c r="D46" s="179" t="s">
        <v>119</v>
      </c>
      <c r="E46" s="180" t="n">
        <v>29.725</v>
      </c>
      <c r="F46" s="180"/>
      <c r="G46" s="181" t="n">
        <f aca="false">E46*F46</f>
        <v>0</v>
      </c>
      <c r="H46" s="182" t="n">
        <v>0.04414</v>
      </c>
      <c r="I46" s="182" t="n">
        <f aca="false">E46*H46</f>
        <v>1.3120615</v>
      </c>
      <c r="J46" s="182" t="n">
        <v>0</v>
      </c>
      <c r="K46" s="182" t="n">
        <f aca="false">E46*J46</f>
        <v>0</v>
      </c>
      <c r="L46" s="0"/>
      <c r="M46" s="0"/>
      <c r="N46" s="0"/>
      <c r="O46" s="0"/>
      <c r="Q46" s="175" t="n">
        <v>2</v>
      </c>
      <c r="AA46" s="148" t="n">
        <v>1</v>
      </c>
      <c r="AB46" s="148" t="n">
        <v>1</v>
      </c>
      <c r="AC46" s="148" t="n">
        <v>1</v>
      </c>
      <c r="BB46" s="148" t="n">
        <v>1</v>
      </c>
      <c r="BC46" s="148" t="n">
        <f aca="false">IF(BB46=1,G46,0)</f>
        <v>0</v>
      </c>
      <c r="BD46" s="148" t="n">
        <f aca="false">IF(BB46=2,G46,0)</f>
        <v>0</v>
      </c>
      <c r="BE46" s="148" t="n">
        <f aca="false">IF(BB46=3,G46,0)</f>
        <v>0</v>
      </c>
      <c r="BF46" s="148" t="n">
        <f aca="false">IF(BB46=4,G46,0)</f>
        <v>0</v>
      </c>
      <c r="BG46" s="148" t="n">
        <f aca="false">IF(BB46=5,G46,0)</f>
        <v>0</v>
      </c>
      <c r="CA46" s="148" t="n">
        <v>1</v>
      </c>
      <c r="CB46" s="148" t="n">
        <v>1</v>
      </c>
      <c r="CC46" s="183"/>
      <c r="CD46" s="183"/>
    </row>
    <row r="47" customFormat="false" ht="12.75" hidden="false" customHeight="true" outlineLevel="0" collapsed="false">
      <c r="A47" s="184"/>
      <c r="B47" s="185"/>
      <c r="C47" s="189" t="s">
        <v>144</v>
      </c>
      <c r="D47" s="189"/>
      <c r="E47" s="190" t="n">
        <v>0</v>
      </c>
      <c r="F47" s="191"/>
      <c r="G47" s="192"/>
      <c r="H47" s="193"/>
      <c r="I47" s="194"/>
      <c r="J47" s="193"/>
      <c r="K47" s="194"/>
      <c r="L47" s="0"/>
      <c r="M47" s="188" t="s">
        <v>144</v>
      </c>
      <c r="N47" s="0"/>
      <c r="O47" s="188"/>
      <c r="Q47" s="175"/>
      <c r="AA47" s="0"/>
      <c r="AB47" s="0"/>
      <c r="AC47" s="0"/>
      <c r="BB47" s="0"/>
      <c r="BC47" s="0"/>
      <c r="BD47" s="0"/>
      <c r="BE47" s="0"/>
      <c r="BF47" s="0"/>
      <c r="BG47" s="0"/>
      <c r="CA47" s="0"/>
      <c r="CB47" s="0"/>
      <c r="CC47" s="0"/>
      <c r="CD47" s="0"/>
    </row>
    <row r="48" customFormat="false" ht="22.5" hidden="false" customHeight="true" outlineLevel="0" collapsed="false">
      <c r="A48" s="184"/>
      <c r="B48" s="185"/>
      <c r="C48" s="189" t="s">
        <v>145</v>
      </c>
      <c r="D48" s="189"/>
      <c r="E48" s="190" t="n">
        <v>29.725</v>
      </c>
      <c r="F48" s="191"/>
      <c r="G48" s="192"/>
      <c r="H48" s="193"/>
      <c r="I48" s="194"/>
      <c r="J48" s="193"/>
      <c r="K48" s="194"/>
      <c r="L48" s="0"/>
      <c r="M48" s="188" t="s">
        <v>145</v>
      </c>
      <c r="N48" s="0"/>
      <c r="O48" s="188"/>
      <c r="Q48" s="175"/>
      <c r="AA48" s="0"/>
      <c r="AB48" s="0"/>
      <c r="AC48" s="0"/>
      <c r="BB48" s="0"/>
      <c r="BC48" s="0"/>
      <c r="BD48" s="0"/>
      <c r="BE48" s="0"/>
      <c r="BF48" s="0"/>
      <c r="BG48" s="0"/>
      <c r="CA48" s="0"/>
      <c r="CB48" s="0"/>
      <c r="CC48" s="0"/>
      <c r="CD48" s="0"/>
    </row>
    <row r="49" customFormat="false" ht="12.75" hidden="false" customHeight="false" outlineLevel="0" collapsed="false">
      <c r="A49" s="176" t="n">
        <v>10</v>
      </c>
      <c r="B49" s="177" t="s">
        <v>146</v>
      </c>
      <c r="C49" s="178" t="s">
        <v>147</v>
      </c>
      <c r="D49" s="179" t="s">
        <v>119</v>
      </c>
      <c r="E49" s="180" t="n">
        <v>19.865</v>
      </c>
      <c r="F49" s="180"/>
      <c r="G49" s="181" t="n">
        <f aca="false">E49*F49</f>
        <v>0</v>
      </c>
      <c r="H49" s="182" t="n">
        <v>0.04766</v>
      </c>
      <c r="I49" s="182" t="n">
        <f aca="false">E49*H49</f>
        <v>0.9467659</v>
      </c>
      <c r="J49" s="182" t="n">
        <v>0</v>
      </c>
      <c r="K49" s="182" t="n">
        <f aca="false">E49*J49</f>
        <v>0</v>
      </c>
      <c r="L49" s="0"/>
      <c r="M49" s="0"/>
      <c r="N49" s="0"/>
      <c r="O49" s="0"/>
      <c r="Q49" s="175" t="n">
        <v>2</v>
      </c>
      <c r="AA49" s="148" t="n">
        <v>1</v>
      </c>
      <c r="AB49" s="148" t="n">
        <v>1</v>
      </c>
      <c r="AC49" s="148" t="n">
        <v>1</v>
      </c>
      <c r="BB49" s="148" t="n">
        <v>1</v>
      </c>
      <c r="BC49" s="148" t="n">
        <f aca="false">IF(BB49=1,G49,0)</f>
        <v>0</v>
      </c>
      <c r="BD49" s="148" t="n">
        <f aca="false">IF(BB49=2,G49,0)</f>
        <v>0</v>
      </c>
      <c r="BE49" s="148" t="n">
        <f aca="false">IF(BB49=3,G49,0)</f>
        <v>0</v>
      </c>
      <c r="BF49" s="148" t="n">
        <f aca="false">IF(BB49=4,G49,0)</f>
        <v>0</v>
      </c>
      <c r="BG49" s="148" t="n">
        <f aca="false">IF(BB49=5,G49,0)</f>
        <v>0</v>
      </c>
      <c r="CA49" s="148" t="n">
        <v>1</v>
      </c>
      <c r="CB49" s="148" t="n">
        <v>1</v>
      </c>
      <c r="CC49" s="183"/>
      <c r="CD49" s="183"/>
    </row>
    <row r="50" customFormat="false" ht="12.75" hidden="false" customHeight="true" outlineLevel="0" collapsed="false">
      <c r="A50" s="184"/>
      <c r="B50" s="185"/>
      <c r="C50" s="189" t="s">
        <v>148</v>
      </c>
      <c r="D50" s="189"/>
      <c r="E50" s="190" t="n">
        <v>0</v>
      </c>
      <c r="F50" s="191"/>
      <c r="G50" s="192"/>
      <c r="H50" s="193"/>
      <c r="I50" s="194"/>
      <c r="J50" s="193"/>
      <c r="K50" s="194"/>
      <c r="L50" s="0"/>
      <c r="M50" s="188" t="s">
        <v>148</v>
      </c>
      <c r="N50" s="0"/>
      <c r="O50" s="188"/>
      <c r="Q50" s="175"/>
      <c r="AA50" s="0"/>
      <c r="AB50" s="0"/>
      <c r="AC50" s="0"/>
      <c r="BB50" s="0"/>
      <c r="BC50" s="0"/>
      <c r="BD50" s="0"/>
      <c r="BE50" s="0"/>
      <c r="BF50" s="0"/>
      <c r="BG50" s="0"/>
      <c r="CA50" s="0"/>
      <c r="CB50" s="0"/>
      <c r="CC50" s="0"/>
      <c r="CD50" s="0"/>
    </row>
    <row r="51" customFormat="false" ht="12.75" hidden="false" customHeight="true" outlineLevel="0" collapsed="false">
      <c r="A51" s="184"/>
      <c r="B51" s="185"/>
      <c r="C51" s="189" t="s">
        <v>149</v>
      </c>
      <c r="D51" s="189"/>
      <c r="E51" s="190" t="n">
        <v>15.865</v>
      </c>
      <c r="F51" s="191"/>
      <c r="G51" s="192"/>
      <c r="H51" s="193"/>
      <c r="I51" s="194"/>
      <c r="J51" s="193"/>
      <c r="K51" s="194"/>
      <c r="L51" s="0"/>
      <c r="M51" s="188" t="s">
        <v>149</v>
      </c>
      <c r="N51" s="0"/>
      <c r="O51" s="188"/>
      <c r="Q51" s="175"/>
      <c r="AA51" s="0"/>
      <c r="AB51" s="0"/>
      <c r="AC51" s="0"/>
      <c r="BB51" s="0"/>
      <c r="BC51" s="0"/>
      <c r="BD51" s="0"/>
      <c r="BE51" s="0"/>
      <c r="BF51" s="0"/>
      <c r="BG51" s="0"/>
      <c r="CA51" s="0"/>
      <c r="CB51" s="0"/>
      <c r="CC51" s="0"/>
      <c r="CD51" s="0"/>
    </row>
    <row r="52" customFormat="false" ht="12.75" hidden="false" customHeight="true" outlineLevel="0" collapsed="false">
      <c r="A52" s="184"/>
      <c r="B52" s="185"/>
      <c r="C52" s="189" t="s">
        <v>150</v>
      </c>
      <c r="D52" s="189"/>
      <c r="E52" s="190" t="n">
        <v>4</v>
      </c>
      <c r="F52" s="191"/>
      <c r="G52" s="192"/>
      <c r="H52" s="193"/>
      <c r="I52" s="194"/>
      <c r="J52" s="193"/>
      <c r="K52" s="194"/>
      <c r="L52" s="0"/>
      <c r="M52" s="188" t="s">
        <v>150</v>
      </c>
      <c r="N52" s="0"/>
      <c r="O52" s="188"/>
      <c r="Q52" s="175"/>
      <c r="AA52" s="0"/>
      <c r="AB52" s="0"/>
      <c r="AC52" s="0"/>
      <c r="BB52" s="0"/>
      <c r="BC52" s="0"/>
      <c r="BD52" s="0"/>
      <c r="BE52" s="0"/>
      <c r="BF52" s="0"/>
      <c r="BG52" s="0"/>
      <c r="CA52" s="0"/>
      <c r="CB52" s="0"/>
      <c r="CC52" s="0"/>
      <c r="CD52" s="0"/>
    </row>
    <row r="53" customFormat="false" ht="12.75" hidden="false" customHeight="true" outlineLevel="0" collapsed="false">
      <c r="A53" s="184"/>
      <c r="B53" s="185"/>
      <c r="C53" s="205" t="s">
        <v>126</v>
      </c>
      <c r="D53" s="205"/>
      <c r="E53" s="206" t="n">
        <v>19.865</v>
      </c>
      <c r="F53" s="191"/>
      <c r="G53" s="192"/>
      <c r="H53" s="193"/>
      <c r="I53" s="194"/>
      <c r="J53" s="193"/>
      <c r="K53" s="194"/>
      <c r="L53" s="0"/>
      <c r="M53" s="188" t="s">
        <v>126</v>
      </c>
      <c r="N53" s="0"/>
      <c r="O53" s="188"/>
      <c r="Q53" s="175"/>
      <c r="AA53" s="0"/>
      <c r="AB53" s="0"/>
      <c r="AC53" s="0"/>
      <c r="BB53" s="0"/>
      <c r="BC53" s="0"/>
      <c r="BD53" s="0"/>
      <c r="BE53" s="0"/>
      <c r="BF53" s="0"/>
      <c r="BG53" s="0"/>
      <c r="CA53" s="0"/>
      <c r="CB53" s="0"/>
      <c r="CC53" s="0"/>
      <c r="CD53" s="0"/>
    </row>
    <row r="54" customFormat="false" ht="12.75" hidden="false" customHeight="false" outlineLevel="0" collapsed="false">
      <c r="A54" s="176" t="n">
        <v>11</v>
      </c>
      <c r="B54" s="177" t="s">
        <v>151</v>
      </c>
      <c r="C54" s="178" t="s">
        <v>152</v>
      </c>
      <c r="D54" s="179" t="s">
        <v>119</v>
      </c>
      <c r="E54" s="180" t="n">
        <v>36.96</v>
      </c>
      <c r="F54" s="180"/>
      <c r="G54" s="181" t="n">
        <f aca="false">E54*F54</f>
        <v>0</v>
      </c>
      <c r="H54" s="182" t="n">
        <v>0.00903</v>
      </c>
      <c r="I54" s="182" t="n">
        <f aca="false">E54*H54</f>
        <v>0.3337488</v>
      </c>
      <c r="J54" s="182" t="n">
        <v>0</v>
      </c>
      <c r="K54" s="182" t="n">
        <f aca="false">E54*J54</f>
        <v>0</v>
      </c>
      <c r="L54" s="0"/>
      <c r="M54" s="0"/>
      <c r="N54" s="0"/>
      <c r="O54" s="0"/>
      <c r="Q54" s="175" t="n">
        <v>2</v>
      </c>
      <c r="AA54" s="148" t="n">
        <v>1</v>
      </c>
      <c r="AB54" s="148" t="n">
        <v>1</v>
      </c>
      <c r="AC54" s="148" t="n">
        <v>1</v>
      </c>
      <c r="BB54" s="148" t="n">
        <v>1</v>
      </c>
      <c r="BC54" s="148" t="n">
        <f aca="false">IF(BB54=1,G54,0)</f>
        <v>0</v>
      </c>
      <c r="BD54" s="148" t="n">
        <f aca="false">IF(BB54=2,G54,0)</f>
        <v>0</v>
      </c>
      <c r="BE54" s="148" t="n">
        <f aca="false">IF(BB54=3,G54,0)</f>
        <v>0</v>
      </c>
      <c r="BF54" s="148" t="n">
        <f aca="false">IF(BB54=4,G54,0)</f>
        <v>0</v>
      </c>
      <c r="BG54" s="148" t="n">
        <f aca="false">IF(BB54=5,G54,0)</f>
        <v>0</v>
      </c>
      <c r="CA54" s="148" t="n">
        <v>1</v>
      </c>
      <c r="CB54" s="148" t="n">
        <v>1</v>
      </c>
      <c r="CC54" s="183"/>
      <c r="CD54" s="183"/>
    </row>
    <row r="55" customFormat="false" ht="12.75" hidden="false" customHeight="true" outlineLevel="0" collapsed="false">
      <c r="A55" s="184"/>
      <c r="B55" s="185"/>
      <c r="C55" s="189" t="s">
        <v>120</v>
      </c>
      <c r="D55" s="189"/>
      <c r="E55" s="190" t="n">
        <v>0</v>
      </c>
      <c r="F55" s="191"/>
      <c r="G55" s="192"/>
      <c r="H55" s="193"/>
      <c r="I55" s="194"/>
      <c r="J55" s="193"/>
      <c r="K55" s="194"/>
      <c r="L55" s="0"/>
      <c r="M55" s="188" t="s">
        <v>120</v>
      </c>
      <c r="N55" s="0"/>
      <c r="O55" s="188"/>
      <c r="Q55" s="175"/>
      <c r="AA55" s="0"/>
      <c r="AB55" s="0"/>
      <c r="AC55" s="0"/>
      <c r="BB55" s="0"/>
      <c r="BC55" s="0"/>
      <c r="BD55" s="0"/>
      <c r="BE55" s="0"/>
      <c r="BF55" s="0"/>
      <c r="BG55" s="0"/>
      <c r="CA55" s="0"/>
      <c r="CB55" s="0"/>
      <c r="CC55" s="0"/>
      <c r="CD55" s="0"/>
    </row>
    <row r="56" customFormat="false" ht="12.75" hidden="false" customHeight="true" outlineLevel="0" collapsed="false">
      <c r="A56" s="184"/>
      <c r="B56" s="185"/>
      <c r="C56" s="189" t="s">
        <v>153</v>
      </c>
      <c r="D56" s="189"/>
      <c r="E56" s="190" t="n">
        <v>17.985</v>
      </c>
      <c r="F56" s="191"/>
      <c r="G56" s="192"/>
      <c r="H56" s="193"/>
      <c r="I56" s="194"/>
      <c r="J56" s="193"/>
      <c r="K56" s="194"/>
      <c r="L56" s="0"/>
      <c r="M56" s="188" t="s">
        <v>153</v>
      </c>
      <c r="N56" s="0"/>
      <c r="O56" s="188"/>
      <c r="Q56" s="175"/>
      <c r="AA56" s="0"/>
      <c r="AB56" s="0"/>
      <c r="AC56" s="0"/>
      <c r="BB56" s="0"/>
      <c r="BC56" s="0"/>
      <c r="BD56" s="0"/>
      <c r="BE56" s="0"/>
      <c r="BF56" s="0"/>
      <c r="BG56" s="0"/>
      <c r="CA56" s="0"/>
      <c r="CB56" s="0"/>
      <c r="CC56" s="0"/>
      <c r="CD56" s="0"/>
    </row>
    <row r="57" customFormat="false" ht="12.75" hidden="false" customHeight="true" outlineLevel="0" collapsed="false">
      <c r="A57" s="184"/>
      <c r="B57" s="185"/>
      <c r="C57" s="189" t="s">
        <v>154</v>
      </c>
      <c r="D57" s="189"/>
      <c r="E57" s="190" t="n">
        <v>18.975</v>
      </c>
      <c r="F57" s="191"/>
      <c r="G57" s="192"/>
      <c r="H57" s="193"/>
      <c r="I57" s="194"/>
      <c r="J57" s="193"/>
      <c r="K57" s="194"/>
      <c r="L57" s="0"/>
      <c r="M57" s="188" t="s">
        <v>154</v>
      </c>
      <c r="N57" s="0"/>
      <c r="O57" s="188"/>
      <c r="Q57" s="175"/>
      <c r="AA57" s="0"/>
      <c r="AB57" s="0"/>
      <c r="AC57" s="0"/>
      <c r="BB57" s="0"/>
      <c r="BC57" s="0"/>
      <c r="BD57" s="0"/>
      <c r="BE57" s="0"/>
      <c r="BF57" s="0"/>
      <c r="BG57" s="0"/>
      <c r="CA57" s="0"/>
      <c r="CB57" s="0"/>
      <c r="CC57" s="0"/>
      <c r="CD57" s="0"/>
    </row>
    <row r="58" customFormat="false" ht="12.75" hidden="false" customHeight="true" outlineLevel="0" collapsed="false">
      <c r="A58" s="184"/>
      <c r="B58" s="185"/>
      <c r="C58" s="205" t="s">
        <v>126</v>
      </c>
      <c r="D58" s="205"/>
      <c r="E58" s="206" t="n">
        <v>36.96</v>
      </c>
      <c r="F58" s="191"/>
      <c r="G58" s="192"/>
      <c r="H58" s="193"/>
      <c r="I58" s="194"/>
      <c r="J58" s="193"/>
      <c r="K58" s="194"/>
      <c r="L58" s="0"/>
      <c r="M58" s="188" t="s">
        <v>126</v>
      </c>
      <c r="N58" s="0"/>
      <c r="O58" s="188"/>
      <c r="Q58" s="175"/>
      <c r="AA58" s="0"/>
      <c r="AB58" s="0"/>
      <c r="AC58" s="0"/>
      <c r="BB58" s="0"/>
      <c r="BC58" s="0"/>
      <c r="BD58" s="0"/>
      <c r="BE58" s="0"/>
      <c r="BF58" s="0"/>
      <c r="BG58" s="0"/>
      <c r="CA58" s="0"/>
      <c r="CB58" s="0"/>
      <c r="CC58" s="0"/>
      <c r="CD58" s="0"/>
    </row>
    <row r="59" customFormat="false" ht="12.75" hidden="false" customHeight="false" outlineLevel="0" collapsed="false">
      <c r="A59" s="195"/>
      <c r="B59" s="196" t="s">
        <v>114</v>
      </c>
      <c r="C59" s="197" t="n">
        <f aca="false">CONCATENATE(B31," ",C31)</f>
        <v>0</v>
      </c>
      <c r="D59" s="198"/>
      <c r="E59" s="199"/>
      <c r="F59" s="200"/>
      <c r="G59" s="201" t="n">
        <f aca="false">SUM(G31:G58)</f>
        <v>0</v>
      </c>
      <c r="H59" s="202"/>
      <c r="I59" s="203" t="n">
        <f aca="false">SUM(I31:I58)</f>
        <v>8.37588904</v>
      </c>
      <c r="J59" s="202"/>
      <c r="K59" s="203" t="n">
        <f aca="false">SUM(K31:K58)</f>
        <v>0</v>
      </c>
      <c r="L59" s="0"/>
      <c r="M59" s="0"/>
      <c r="N59" s="0"/>
      <c r="O59" s="0"/>
      <c r="Q59" s="175" t="n">
        <v>4</v>
      </c>
      <c r="AA59" s="0"/>
      <c r="AB59" s="0"/>
      <c r="AC59" s="0"/>
      <c r="BB59" s="0"/>
      <c r="BC59" s="204" t="n">
        <f aca="false">SUM(BC31:BC58)</f>
        <v>0</v>
      </c>
      <c r="BD59" s="204" t="n">
        <f aca="false">SUM(BD31:BD58)</f>
        <v>0</v>
      </c>
      <c r="BE59" s="204" t="n">
        <f aca="false">SUM(BE31:BE58)</f>
        <v>0</v>
      </c>
      <c r="BF59" s="204" t="n">
        <f aca="false">SUM(BF31:BF58)</f>
        <v>0</v>
      </c>
      <c r="BG59" s="204" t="n">
        <f aca="false">SUM(BG31:BG58)</f>
        <v>0</v>
      </c>
      <c r="CA59" s="0"/>
      <c r="CB59" s="0"/>
      <c r="CC59" s="0"/>
      <c r="CD59" s="0"/>
    </row>
    <row r="60" customFormat="false" ht="12.75" hidden="false" customHeight="false" outlineLevel="0" collapsed="false">
      <c r="A60" s="167" t="s">
        <v>99</v>
      </c>
      <c r="B60" s="168" t="s">
        <v>155</v>
      </c>
      <c r="C60" s="169" t="s">
        <v>156</v>
      </c>
      <c r="D60" s="170"/>
      <c r="E60" s="171"/>
      <c r="F60" s="171"/>
      <c r="G60" s="172"/>
      <c r="H60" s="173"/>
      <c r="I60" s="174"/>
      <c r="J60" s="173"/>
      <c r="K60" s="174"/>
      <c r="L60" s="0"/>
      <c r="M60" s="0"/>
      <c r="N60" s="0"/>
      <c r="O60" s="0"/>
      <c r="Q60" s="175" t="n">
        <v>1</v>
      </c>
      <c r="AA60" s="0"/>
      <c r="AB60" s="0"/>
      <c r="AC60" s="0"/>
      <c r="BB60" s="0"/>
      <c r="BC60" s="0"/>
      <c r="BD60" s="0"/>
      <c r="BE60" s="0"/>
      <c r="BF60" s="0"/>
      <c r="BG60" s="0"/>
      <c r="CA60" s="0"/>
      <c r="CB60" s="0"/>
      <c r="CC60" s="0"/>
      <c r="CD60" s="0"/>
    </row>
    <row r="61" customFormat="false" ht="12.75" hidden="false" customHeight="false" outlineLevel="0" collapsed="false">
      <c r="A61" s="176" t="n">
        <v>12</v>
      </c>
      <c r="B61" s="177" t="s">
        <v>157</v>
      </c>
      <c r="C61" s="178" t="s">
        <v>158</v>
      </c>
      <c r="D61" s="179" t="s">
        <v>119</v>
      </c>
      <c r="E61" s="180" t="n">
        <v>63</v>
      </c>
      <c r="F61" s="180"/>
      <c r="G61" s="181" t="n">
        <f aca="false">E61*F61</f>
        <v>0</v>
      </c>
      <c r="H61" s="182" t="n">
        <v>4E-005</v>
      </c>
      <c r="I61" s="182" t="n">
        <f aca="false">E61*H61</f>
        <v>0.00252</v>
      </c>
      <c r="J61" s="182" t="n">
        <v>0</v>
      </c>
      <c r="K61" s="182" t="n">
        <f aca="false">E61*J61</f>
        <v>0</v>
      </c>
      <c r="L61" s="0"/>
      <c r="M61" s="0"/>
      <c r="N61" s="0"/>
      <c r="O61" s="0"/>
      <c r="Q61" s="175" t="n">
        <v>2</v>
      </c>
      <c r="AA61" s="148" t="n">
        <v>1</v>
      </c>
      <c r="AB61" s="148" t="n">
        <v>1</v>
      </c>
      <c r="AC61" s="148" t="n">
        <v>1</v>
      </c>
      <c r="BB61" s="148" t="n">
        <v>1</v>
      </c>
      <c r="BC61" s="148" t="n">
        <f aca="false">IF(BB61=1,G61,0)</f>
        <v>0</v>
      </c>
      <c r="BD61" s="148" t="n">
        <f aca="false">IF(BB61=2,G61,0)</f>
        <v>0</v>
      </c>
      <c r="BE61" s="148" t="n">
        <f aca="false">IF(BB61=3,G61,0)</f>
        <v>0</v>
      </c>
      <c r="BF61" s="148" t="n">
        <f aca="false">IF(BB61=4,G61,0)</f>
        <v>0</v>
      </c>
      <c r="BG61" s="148" t="n">
        <f aca="false">IF(BB61=5,G61,0)</f>
        <v>0</v>
      </c>
      <c r="CA61" s="148" t="n">
        <v>1</v>
      </c>
      <c r="CB61" s="148" t="n">
        <v>1</v>
      </c>
      <c r="CC61" s="183"/>
      <c r="CD61" s="183"/>
    </row>
    <row r="62" customFormat="false" ht="12.75" hidden="false" customHeight="true" outlineLevel="0" collapsed="false">
      <c r="A62" s="184"/>
      <c r="B62" s="185"/>
      <c r="C62" s="189" t="s">
        <v>159</v>
      </c>
      <c r="D62" s="189"/>
      <c r="E62" s="190" t="n">
        <v>63</v>
      </c>
      <c r="F62" s="191"/>
      <c r="G62" s="192"/>
      <c r="H62" s="193"/>
      <c r="I62" s="194"/>
      <c r="J62" s="193"/>
      <c r="K62" s="194"/>
      <c r="L62" s="0"/>
      <c r="M62" s="188" t="s">
        <v>159</v>
      </c>
      <c r="N62" s="0"/>
      <c r="O62" s="188"/>
      <c r="Q62" s="175"/>
      <c r="AA62" s="0"/>
      <c r="AB62" s="0"/>
      <c r="AC62" s="0"/>
      <c r="BB62" s="0"/>
      <c r="BC62" s="0"/>
      <c r="BD62" s="0"/>
      <c r="BE62" s="0"/>
      <c r="BF62" s="0"/>
      <c r="BG62" s="0"/>
      <c r="CA62" s="0"/>
      <c r="CB62" s="0"/>
      <c r="CC62" s="0"/>
      <c r="CD62" s="0"/>
    </row>
    <row r="63" customFormat="false" ht="12.75" hidden="false" customHeight="false" outlineLevel="0" collapsed="false">
      <c r="A63" s="195"/>
      <c r="B63" s="196" t="s">
        <v>114</v>
      </c>
      <c r="C63" s="197" t="n">
        <f aca="false">CONCATENATE(B60," ",C60)</f>
        <v>0</v>
      </c>
      <c r="D63" s="198"/>
      <c r="E63" s="199"/>
      <c r="F63" s="200"/>
      <c r="G63" s="201" t="n">
        <f aca="false">SUM(G60:G62)</f>
        <v>0</v>
      </c>
      <c r="H63" s="202"/>
      <c r="I63" s="203" t="n">
        <f aca="false">SUM(I60:I62)</f>
        <v>0.00252</v>
      </c>
      <c r="J63" s="202"/>
      <c r="K63" s="203" t="n">
        <f aca="false">SUM(K60:K62)</f>
        <v>0</v>
      </c>
      <c r="L63" s="0"/>
      <c r="M63" s="0"/>
      <c r="N63" s="0"/>
      <c r="O63" s="0"/>
      <c r="Q63" s="175" t="n">
        <v>4</v>
      </c>
      <c r="AA63" s="0"/>
      <c r="AB63" s="0"/>
      <c r="AC63" s="0"/>
      <c r="BB63" s="0"/>
      <c r="BC63" s="204" t="n">
        <f aca="false">SUM(BC60:BC62)</f>
        <v>0</v>
      </c>
      <c r="BD63" s="204" t="n">
        <f aca="false">SUM(BD60:BD62)</f>
        <v>0</v>
      </c>
      <c r="BE63" s="204" t="n">
        <f aca="false">SUM(BE60:BE62)</f>
        <v>0</v>
      </c>
      <c r="BF63" s="204" t="n">
        <f aca="false">SUM(BF60:BF62)</f>
        <v>0</v>
      </c>
      <c r="BG63" s="204" t="n">
        <f aca="false">SUM(BG60:BG62)</f>
        <v>0</v>
      </c>
      <c r="CA63" s="0"/>
      <c r="CB63" s="0"/>
      <c r="CC63" s="0"/>
      <c r="CD63" s="0"/>
    </row>
    <row r="64" customFormat="false" ht="12.75" hidden="false" customHeight="false" outlineLevel="0" collapsed="false">
      <c r="A64" s="167" t="s">
        <v>99</v>
      </c>
      <c r="B64" s="168" t="s">
        <v>160</v>
      </c>
      <c r="C64" s="169" t="s">
        <v>161</v>
      </c>
      <c r="D64" s="170"/>
      <c r="E64" s="171"/>
      <c r="F64" s="171"/>
      <c r="G64" s="172"/>
      <c r="H64" s="173"/>
      <c r="I64" s="174"/>
      <c r="J64" s="173"/>
      <c r="K64" s="174"/>
      <c r="L64" s="0"/>
      <c r="M64" s="0"/>
      <c r="N64" s="0"/>
      <c r="O64" s="0"/>
      <c r="Q64" s="175" t="n">
        <v>1</v>
      </c>
      <c r="AA64" s="0"/>
      <c r="AB64" s="0"/>
      <c r="AC64" s="0"/>
      <c r="BB64" s="0"/>
      <c r="BC64" s="0"/>
      <c r="BD64" s="0"/>
      <c r="BE64" s="0"/>
      <c r="BF64" s="0"/>
      <c r="BG64" s="0"/>
      <c r="CA64" s="0"/>
      <c r="CB64" s="0"/>
      <c r="CC64" s="0"/>
      <c r="CD64" s="0"/>
    </row>
    <row r="65" customFormat="false" ht="22.5" hidden="false" customHeight="false" outlineLevel="0" collapsed="false">
      <c r="A65" s="176" t="n">
        <v>13</v>
      </c>
      <c r="B65" s="177" t="s">
        <v>162</v>
      </c>
      <c r="C65" s="178" t="s">
        <v>163</v>
      </c>
      <c r="D65" s="179" t="s">
        <v>119</v>
      </c>
      <c r="E65" s="180" t="n">
        <v>37.4</v>
      </c>
      <c r="F65" s="180"/>
      <c r="G65" s="181" t="n">
        <f aca="false">E65*F65</f>
        <v>0</v>
      </c>
      <c r="H65" s="182" t="n">
        <v>0</v>
      </c>
      <c r="I65" s="182" t="n">
        <f aca="false">E65*H65</f>
        <v>0</v>
      </c>
      <c r="J65" s="182" t="n">
        <v>-0.000999999999999446</v>
      </c>
      <c r="K65" s="182" t="n">
        <f aca="false">E65*J65</f>
        <v>-0.0373999999999793</v>
      </c>
      <c r="L65" s="0"/>
      <c r="M65" s="0"/>
      <c r="N65" s="0"/>
      <c r="O65" s="0"/>
      <c r="Q65" s="175" t="n">
        <v>2</v>
      </c>
      <c r="AA65" s="148" t="n">
        <v>1</v>
      </c>
      <c r="AB65" s="148" t="n">
        <v>7</v>
      </c>
      <c r="AC65" s="148" t="n">
        <v>7</v>
      </c>
      <c r="BB65" s="148" t="n">
        <v>1</v>
      </c>
      <c r="BC65" s="148" t="n">
        <f aca="false">IF(BB65=1,G65,0)</f>
        <v>0</v>
      </c>
      <c r="BD65" s="148" t="n">
        <f aca="false">IF(BB65=2,G65,0)</f>
        <v>0</v>
      </c>
      <c r="BE65" s="148" t="n">
        <f aca="false">IF(BB65=3,G65,0)</f>
        <v>0</v>
      </c>
      <c r="BF65" s="148" t="n">
        <f aca="false">IF(BB65=4,G65,0)</f>
        <v>0</v>
      </c>
      <c r="BG65" s="148" t="n">
        <f aca="false">IF(BB65=5,G65,0)</f>
        <v>0</v>
      </c>
      <c r="CA65" s="148" t="n">
        <v>1</v>
      </c>
      <c r="CB65" s="148" t="n">
        <v>7</v>
      </c>
      <c r="CC65" s="183"/>
      <c r="CD65" s="183"/>
    </row>
    <row r="66" customFormat="false" ht="12.75" hidden="false" customHeight="true" outlineLevel="0" collapsed="false">
      <c r="A66" s="184"/>
      <c r="B66" s="185"/>
      <c r="C66" s="189" t="s">
        <v>164</v>
      </c>
      <c r="D66" s="189"/>
      <c r="E66" s="190" t="n">
        <v>0</v>
      </c>
      <c r="F66" s="191"/>
      <c r="G66" s="192"/>
      <c r="H66" s="193"/>
      <c r="I66" s="194"/>
      <c r="J66" s="193"/>
      <c r="K66" s="194"/>
      <c r="L66" s="0"/>
      <c r="M66" s="188" t="s">
        <v>164</v>
      </c>
      <c r="N66" s="0"/>
      <c r="O66" s="188"/>
      <c r="Q66" s="175"/>
      <c r="AA66" s="0"/>
      <c r="AB66" s="0"/>
      <c r="AC66" s="0"/>
      <c r="BB66" s="0"/>
      <c r="BC66" s="0"/>
      <c r="BD66" s="0"/>
      <c r="BE66" s="0"/>
      <c r="BF66" s="0"/>
      <c r="BG66" s="0"/>
      <c r="CA66" s="0"/>
      <c r="CB66" s="0"/>
      <c r="CC66" s="0"/>
      <c r="CD66" s="0"/>
    </row>
    <row r="67" customFormat="false" ht="12.75" hidden="false" customHeight="true" outlineLevel="0" collapsed="false">
      <c r="A67" s="184"/>
      <c r="B67" s="185"/>
      <c r="C67" s="189" t="s">
        <v>132</v>
      </c>
      <c r="D67" s="189"/>
      <c r="E67" s="190" t="n">
        <v>18.7</v>
      </c>
      <c r="F67" s="191"/>
      <c r="G67" s="192"/>
      <c r="H67" s="193"/>
      <c r="I67" s="194"/>
      <c r="J67" s="193"/>
      <c r="K67" s="194"/>
      <c r="L67" s="0"/>
      <c r="M67" s="188" t="s">
        <v>132</v>
      </c>
      <c r="N67" s="0"/>
      <c r="O67" s="188"/>
      <c r="Q67" s="175"/>
      <c r="AA67" s="0"/>
      <c r="AB67" s="0"/>
      <c r="AC67" s="0"/>
      <c r="BB67" s="0"/>
      <c r="BC67" s="0"/>
      <c r="BD67" s="0"/>
      <c r="BE67" s="0"/>
      <c r="BF67" s="0"/>
      <c r="BG67" s="0"/>
      <c r="CA67" s="0"/>
      <c r="CB67" s="0"/>
      <c r="CC67" s="0"/>
      <c r="CD67" s="0"/>
    </row>
    <row r="68" customFormat="false" ht="12.75" hidden="false" customHeight="true" outlineLevel="0" collapsed="false">
      <c r="A68" s="184"/>
      <c r="B68" s="185"/>
      <c r="C68" s="189" t="s">
        <v>134</v>
      </c>
      <c r="D68" s="189"/>
      <c r="E68" s="190" t="n">
        <v>18.7</v>
      </c>
      <c r="F68" s="191"/>
      <c r="G68" s="192"/>
      <c r="H68" s="193"/>
      <c r="I68" s="194"/>
      <c r="J68" s="193"/>
      <c r="K68" s="194"/>
      <c r="L68" s="0"/>
      <c r="M68" s="188" t="s">
        <v>134</v>
      </c>
      <c r="N68" s="0"/>
      <c r="O68" s="188"/>
      <c r="Q68" s="175"/>
      <c r="AA68" s="0"/>
      <c r="AB68" s="0"/>
      <c r="AC68" s="0"/>
      <c r="BB68" s="0"/>
      <c r="BC68" s="0"/>
      <c r="BD68" s="0"/>
      <c r="BE68" s="0"/>
      <c r="BF68" s="0"/>
      <c r="BG68" s="0"/>
      <c r="CA68" s="0"/>
      <c r="CB68" s="0"/>
      <c r="CC68" s="0"/>
      <c r="CD68" s="0"/>
    </row>
    <row r="69" customFormat="false" ht="12.75" hidden="false" customHeight="true" outlineLevel="0" collapsed="false">
      <c r="A69" s="184"/>
      <c r="B69" s="185"/>
      <c r="C69" s="205" t="s">
        <v>126</v>
      </c>
      <c r="D69" s="205"/>
      <c r="E69" s="206" t="n">
        <v>37.4</v>
      </c>
      <c r="F69" s="191"/>
      <c r="G69" s="192"/>
      <c r="H69" s="193"/>
      <c r="I69" s="194"/>
      <c r="J69" s="193"/>
      <c r="K69" s="194"/>
      <c r="L69" s="0"/>
      <c r="M69" s="188" t="s">
        <v>126</v>
      </c>
      <c r="N69" s="0"/>
      <c r="O69" s="188"/>
      <c r="Q69" s="175"/>
      <c r="AA69" s="0"/>
      <c r="AB69" s="0"/>
      <c r="AC69" s="0"/>
      <c r="BB69" s="0"/>
      <c r="BC69" s="0"/>
      <c r="BD69" s="0"/>
      <c r="BE69" s="0"/>
      <c r="BF69" s="0"/>
      <c r="BG69" s="0"/>
      <c r="CA69" s="0"/>
      <c r="CB69" s="0"/>
      <c r="CC69" s="0"/>
      <c r="CD69" s="0"/>
    </row>
    <row r="70" customFormat="false" ht="12.75" hidden="false" customHeight="false" outlineLevel="0" collapsed="false">
      <c r="A70" s="176" t="n">
        <v>14</v>
      </c>
      <c r="B70" s="177" t="s">
        <v>165</v>
      </c>
      <c r="C70" s="178" t="s">
        <v>166</v>
      </c>
      <c r="D70" s="179" t="s">
        <v>119</v>
      </c>
      <c r="E70" s="180" t="n">
        <v>6</v>
      </c>
      <c r="F70" s="180"/>
      <c r="G70" s="181" t="n">
        <f aca="false">E70*F70</f>
        <v>0</v>
      </c>
      <c r="H70" s="182" t="n">
        <v>0.000670000000000393</v>
      </c>
      <c r="I70" s="182" t="n">
        <f aca="false">E70*H70</f>
        <v>0.00402000000000236</v>
      </c>
      <c r="J70" s="182" t="n">
        <v>-0.131000000000085</v>
      </c>
      <c r="K70" s="182" t="n">
        <f aca="false">E70*J70</f>
        <v>-0.78600000000051</v>
      </c>
      <c r="L70" s="0"/>
      <c r="M70" s="0"/>
      <c r="N70" s="0"/>
      <c r="O70" s="0"/>
      <c r="Q70" s="175" t="n">
        <v>2</v>
      </c>
      <c r="AA70" s="148" t="n">
        <v>1</v>
      </c>
      <c r="AB70" s="148" t="n">
        <v>1</v>
      </c>
      <c r="AC70" s="148" t="n">
        <v>1</v>
      </c>
      <c r="BB70" s="148" t="n">
        <v>1</v>
      </c>
      <c r="BC70" s="148" t="n">
        <f aca="false">IF(BB70=1,G70,0)</f>
        <v>0</v>
      </c>
      <c r="BD70" s="148" t="n">
        <f aca="false">IF(BB70=2,G70,0)</f>
        <v>0</v>
      </c>
      <c r="BE70" s="148" t="n">
        <f aca="false">IF(BB70=3,G70,0)</f>
        <v>0</v>
      </c>
      <c r="BF70" s="148" t="n">
        <f aca="false">IF(BB70=4,G70,0)</f>
        <v>0</v>
      </c>
      <c r="BG70" s="148" t="n">
        <f aca="false">IF(BB70=5,G70,0)</f>
        <v>0</v>
      </c>
      <c r="CA70" s="148" t="n">
        <v>1</v>
      </c>
      <c r="CB70" s="148" t="n">
        <v>1</v>
      </c>
      <c r="CC70" s="183"/>
      <c r="CD70" s="183"/>
    </row>
    <row r="71" customFormat="false" ht="12.75" hidden="false" customHeight="true" outlineLevel="0" collapsed="false">
      <c r="A71" s="184"/>
      <c r="B71" s="185"/>
      <c r="C71" s="189" t="s">
        <v>167</v>
      </c>
      <c r="D71" s="189"/>
      <c r="E71" s="190" t="n">
        <v>0</v>
      </c>
      <c r="F71" s="191"/>
      <c r="G71" s="192"/>
      <c r="H71" s="193"/>
      <c r="I71" s="194"/>
      <c r="J71" s="193"/>
      <c r="K71" s="194"/>
      <c r="L71" s="0"/>
      <c r="M71" s="188" t="s">
        <v>167</v>
      </c>
      <c r="N71" s="0"/>
      <c r="O71" s="188"/>
      <c r="Q71" s="175"/>
      <c r="AA71" s="0"/>
      <c r="AB71" s="0"/>
      <c r="AC71" s="0"/>
      <c r="BB71" s="0"/>
      <c r="BC71" s="0"/>
      <c r="BD71" s="0"/>
      <c r="BE71" s="0"/>
      <c r="BF71" s="0"/>
      <c r="BG71" s="0"/>
      <c r="CA71" s="0"/>
      <c r="CB71" s="0"/>
      <c r="CC71" s="0"/>
      <c r="CD71" s="0"/>
    </row>
    <row r="72" customFormat="false" ht="12.75" hidden="false" customHeight="true" outlineLevel="0" collapsed="false">
      <c r="A72" s="184"/>
      <c r="B72" s="185"/>
      <c r="C72" s="189" t="s">
        <v>168</v>
      </c>
      <c r="D72" s="189"/>
      <c r="E72" s="190" t="n">
        <v>6</v>
      </c>
      <c r="F72" s="191"/>
      <c r="G72" s="192"/>
      <c r="H72" s="193"/>
      <c r="I72" s="194"/>
      <c r="J72" s="193"/>
      <c r="K72" s="194"/>
      <c r="L72" s="0"/>
      <c r="M72" s="188" t="s">
        <v>168</v>
      </c>
      <c r="N72" s="0"/>
      <c r="O72" s="188"/>
      <c r="Q72" s="175"/>
      <c r="AA72" s="0"/>
      <c r="AB72" s="0"/>
      <c r="AC72" s="0"/>
      <c r="BB72" s="0"/>
      <c r="BC72" s="0"/>
      <c r="BD72" s="0"/>
      <c r="BE72" s="0"/>
      <c r="BF72" s="0"/>
      <c r="BG72" s="0"/>
      <c r="CA72" s="0"/>
      <c r="CB72" s="0"/>
      <c r="CC72" s="0"/>
      <c r="CD72" s="0"/>
    </row>
    <row r="73" customFormat="false" ht="22.5" hidden="false" customHeight="false" outlineLevel="0" collapsed="false">
      <c r="A73" s="176" t="n">
        <v>15</v>
      </c>
      <c r="B73" s="177" t="s">
        <v>169</v>
      </c>
      <c r="C73" s="178" t="s">
        <v>170</v>
      </c>
      <c r="D73" s="179" t="s">
        <v>119</v>
      </c>
      <c r="E73" s="180" t="n">
        <v>18.36</v>
      </c>
      <c r="F73" s="180"/>
      <c r="G73" s="181" t="n">
        <f aca="false">E73*F73</f>
        <v>0</v>
      </c>
      <c r="H73" s="182" t="n">
        <v>0</v>
      </c>
      <c r="I73" s="182" t="n">
        <f aca="false">E73*H73</f>
        <v>0</v>
      </c>
      <c r="J73" s="182" t="n">
        <v>-0.0200000000000102</v>
      </c>
      <c r="K73" s="182" t="n">
        <f aca="false">E73*J73</f>
        <v>-0.367200000000187</v>
      </c>
      <c r="L73" s="0"/>
      <c r="M73" s="0"/>
      <c r="N73" s="0"/>
      <c r="O73" s="0"/>
      <c r="Q73" s="175" t="n">
        <v>2</v>
      </c>
      <c r="AA73" s="148" t="n">
        <v>1</v>
      </c>
      <c r="AB73" s="148" t="n">
        <v>1</v>
      </c>
      <c r="AC73" s="148" t="n">
        <v>1</v>
      </c>
      <c r="BB73" s="148" t="n">
        <v>1</v>
      </c>
      <c r="BC73" s="148" t="n">
        <f aca="false">IF(BB73=1,G73,0)</f>
        <v>0</v>
      </c>
      <c r="BD73" s="148" t="n">
        <f aca="false">IF(BB73=2,G73,0)</f>
        <v>0</v>
      </c>
      <c r="BE73" s="148" t="n">
        <f aca="false">IF(BB73=3,G73,0)</f>
        <v>0</v>
      </c>
      <c r="BF73" s="148" t="n">
        <f aca="false">IF(BB73=4,G73,0)</f>
        <v>0</v>
      </c>
      <c r="BG73" s="148" t="n">
        <f aca="false">IF(BB73=5,G73,0)</f>
        <v>0</v>
      </c>
      <c r="CA73" s="148" t="n">
        <v>1</v>
      </c>
      <c r="CB73" s="148" t="n">
        <v>1</v>
      </c>
      <c r="CC73" s="183"/>
      <c r="CD73" s="183"/>
    </row>
    <row r="74" customFormat="false" ht="12.75" hidden="false" customHeight="true" outlineLevel="0" collapsed="false">
      <c r="A74" s="184"/>
      <c r="B74" s="185"/>
      <c r="C74" s="189" t="s">
        <v>164</v>
      </c>
      <c r="D74" s="189"/>
      <c r="E74" s="190" t="n">
        <v>0</v>
      </c>
      <c r="F74" s="191"/>
      <c r="G74" s="192"/>
      <c r="H74" s="193"/>
      <c r="I74" s="194"/>
      <c r="J74" s="193"/>
      <c r="K74" s="194"/>
      <c r="L74" s="0"/>
      <c r="M74" s="188" t="s">
        <v>164</v>
      </c>
      <c r="N74" s="0"/>
      <c r="O74" s="188"/>
      <c r="Q74" s="175"/>
      <c r="AA74" s="0"/>
      <c r="AB74" s="0"/>
      <c r="AC74" s="0"/>
      <c r="BB74" s="0"/>
      <c r="BC74" s="0"/>
      <c r="BD74" s="0"/>
      <c r="BE74" s="0"/>
      <c r="BF74" s="0"/>
      <c r="BG74" s="0"/>
      <c r="CA74" s="0"/>
      <c r="CB74" s="0"/>
      <c r="CC74" s="0"/>
      <c r="CD74" s="0"/>
    </row>
    <row r="75" customFormat="false" ht="12.75" hidden="false" customHeight="true" outlineLevel="0" collapsed="false">
      <c r="A75" s="184"/>
      <c r="B75" s="185"/>
      <c r="C75" s="189" t="s">
        <v>133</v>
      </c>
      <c r="D75" s="189"/>
      <c r="E75" s="190" t="n">
        <v>6.72</v>
      </c>
      <c r="F75" s="191"/>
      <c r="G75" s="192"/>
      <c r="H75" s="193"/>
      <c r="I75" s="194"/>
      <c r="J75" s="193"/>
      <c r="K75" s="194"/>
      <c r="L75" s="0"/>
      <c r="M75" s="188" t="s">
        <v>133</v>
      </c>
      <c r="N75" s="0"/>
      <c r="O75" s="188"/>
      <c r="Q75" s="175"/>
      <c r="AA75" s="0"/>
      <c r="AB75" s="0"/>
      <c r="AC75" s="0"/>
      <c r="BB75" s="0"/>
      <c r="BC75" s="0"/>
      <c r="BD75" s="0"/>
      <c r="BE75" s="0"/>
      <c r="BF75" s="0"/>
      <c r="BG75" s="0"/>
      <c r="CA75" s="0"/>
      <c r="CB75" s="0"/>
      <c r="CC75" s="0"/>
      <c r="CD75" s="0"/>
    </row>
    <row r="76" customFormat="false" ht="12.75" hidden="false" customHeight="true" outlineLevel="0" collapsed="false">
      <c r="A76" s="184"/>
      <c r="B76" s="185"/>
      <c r="C76" s="189" t="s">
        <v>135</v>
      </c>
      <c r="D76" s="189"/>
      <c r="E76" s="190" t="n">
        <v>11.64</v>
      </c>
      <c r="F76" s="191"/>
      <c r="G76" s="192"/>
      <c r="H76" s="193"/>
      <c r="I76" s="194"/>
      <c r="J76" s="193"/>
      <c r="K76" s="194"/>
      <c r="L76" s="0"/>
      <c r="M76" s="188" t="s">
        <v>135</v>
      </c>
      <c r="N76" s="0"/>
      <c r="O76" s="188"/>
      <c r="Q76" s="175"/>
      <c r="AA76" s="0"/>
      <c r="AB76" s="0"/>
      <c r="AC76" s="0"/>
      <c r="BB76" s="0"/>
      <c r="BC76" s="0"/>
      <c r="BD76" s="0"/>
      <c r="BE76" s="0"/>
      <c r="BF76" s="0"/>
      <c r="BG76" s="0"/>
      <c r="CA76" s="0"/>
      <c r="CB76" s="0"/>
      <c r="CC76" s="0"/>
      <c r="CD76" s="0"/>
    </row>
    <row r="77" customFormat="false" ht="12.75" hidden="false" customHeight="true" outlineLevel="0" collapsed="false">
      <c r="A77" s="184"/>
      <c r="B77" s="185"/>
      <c r="C77" s="205" t="s">
        <v>126</v>
      </c>
      <c r="D77" s="205"/>
      <c r="E77" s="206" t="n">
        <v>18.36</v>
      </c>
      <c r="F77" s="191"/>
      <c r="G77" s="192"/>
      <c r="H77" s="193"/>
      <c r="I77" s="194"/>
      <c r="J77" s="193"/>
      <c r="K77" s="194"/>
      <c r="L77" s="0"/>
      <c r="M77" s="188" t="s">
        <v>126</v>
      </c>
      <c r="N77" s="0"/>
      <c r="O77" s="188"/>
      <c r="Q77" s="175"/>
      <c r="AA77" s="0"/>
      <c r="AB77" s="0"/>
      <c r="AC77" s="0"/>
      <c r="BB77" s="0"/>
      <c r="BC77" s="0"/>
      <c r="BD77" s="0"/>
      <c r="BE77" s="0"/>
      <c r="BF77" s="0"/>
      <c r="BG77" s="0"/>
      <c r="CA77" s="0"/>
      <c r="CB77" s="0"/>
      <c r="CC77" s="0"/>
      <c r="CD77" s="0"/>
    </row>
    <row r="78" customFormat="false" ht="12.75" hidden="false" customHeight="false" outlineLevel="0" collapsed="false">
      <c r="A78" s="176" t="n">
        <v>16</v>
      </c>
      <c r="B78" s="177" t="s">
        <v>171</v>
      </c>
      <c r="C78" s="178" t="s">
        <v>172</v>
      </c>
      <c r="D78" s="179" t="s">
        <v>173</v>
      </c>
      <c r="E78" s="180" t="n">
        <v>2</v>
      </c>
      <c r="F78" s="180"/>
      <c r="G78" s="181" t="n">
        <f aca="false">E78*F78</f>
        <v>0</v>
      </c>
      <c r="H78" s="182" t="n">
        <v>0</v>
      </c>
      <c r="I78" s="182" t="n">
        <f aca="false">E78*H78</f>
        <v>0</v>
      </c>
      <c r="J78" s="182" t="n">
        <v>0</v>
      </c>
      <c r="K78" s="182" t="n">
        <f aca="false">E78*J78</f>
        <v>0</v>
      </c>
      <c r="L78" s="0"/>
      <c r="M78" s="0"/>
      <c r="N78" s="0"/>
      <c r="O78" s="0"/>
      <c r="Q78" s="175" t="n">
        <v>2</v>
      </c>
      <c r="AA78" s="148" t="n">
        <v>1</v>
      </c>
      <c r="AB78" s="148" t="n">
        <v>1</v>
      </c>
      <c r="AC78" s="148" t="n">
        <v>1</v>
      </c>
      <c r="BB78" s="148" t="n">
        <v>1</v>
      </c>
      <c r="BC78" s="148" t="n">
        <f aca="false">IF(BB78=1,G78,0)</f>
        <v>0</v>
      </c>
      <c r="BD78" s="148" t="n">
        <f aca="false">IF(BB78=2,G78,0)</f>
        <v>0</v>
      </c>
      <c r="BE78" s="148" t="n">
        <f aca="false">IF(BB78=3,G78,0)</f>
        <v>0</v>
      </c>
      <c r="BF78" s="148" t="n">
        <f aca="false">IF(BB78=4,G78,0)</f>
        <v>0</v>
      </c>
      <c r="BG78" s="148" t="n">
        <f aca="false">IF(BB78=5,G78,0)</f>
        <v>0</v>
      </c>
      <c r="CA78" s="148" t="n">
        <v>1</v>
      </c>
      <c r="CB78" s="148" t="n">
        <v>1</v>
      </c>
      <c r="CC78" s="183"/>
      <c r="CD78" s="183"/>
    </row>
    <row r="79" customFormat="false" ht="12.75" hidden="false" customHeight="true" outlineLevel="0" collapsed="false">
      <c r="A79" s="184"/>
      <c r="B79" s="185"/>
      <c r="C79" s="189" t="s">
        <v>164</v>
      </c>
      <c r="D79" s="189"/>
      <c r="E79" s="190" t="n">
        <v>0</v>
      </c>
      <c r="F79" s="191"/>
      <c r="G79" s="192"/>
      <c r="H79" s="193"/>
      <c r="I79" s="194"/>
      <c r="J79" s="193"/>
      <c r="K79" s="194"/>
      <c r="L79" s="0"/>
      <c r="M79" s="188" t="s">
        <v>164</v>
      </c>
      <c r="N79" s="0"/>
      <c r="O79" s="188"/>
      <c r="Q79" s="175"/>
      <c r="AA79" s="0"/>
      <c r="AB79" s="0"/>
      <c r="AC79" s="0"/>
      <c r="BB79" s="0"/>
      <c r="BC79" s="0"/>
      <c r="BD79" s="0"/>
      <c r="BE79" s="0"/>
      <c r="BF79" s="0"/>
      <c r="BG79" s="0"/>
      <c r="CA79" s="0"/>
      <c r="CB79" s="0"/>
      <c r="CC79" s="0"/>
      <c r="CD79" s="0"/>
    </row>
    <row r="80" customFormat="false" ht="12.75" hidden="false" customHeight="true" outlineLevel="0" collapsed="false">
      <c r="A80" s="184"/>
      <c r="B80" s="185"/>
      <c r="C80" s="189" t="s">
        <v>174</v>
      </c>
      <c r="D80" s="189"/>
      <c r="E80" s="190" t="n">
        <v>2</v>
      </c>
      <c r="F80" s="191"/>
      <c r="G80" s="192"/>
      <c r="H80" s="193"/>
      <c r="I80" s="194"/>
      <c r="J80" s="193"/>
      <c r="K80" s="194"/>
      <c r="L80" s="0"/>
      <c r="M80" s="188" t="s">
        <v>174</v>
      </c>
      <c r="N80" s="0"/>
      <c r="O80" s="188"/>
      <c r="Q80" s="175"/>
      <c r="AA80" s="0"/>
      <c r="AB80" s="0"/>
      <c r="AC80" s="0"/>
      <c r="BB80" s="0"/>
      <c r="BC80" s="0"/>
      <c r="BD80" s="0"/>
      <c r="BE80" s="0"/>
      <c r="BF80" s="0"/>
      <c r="BG80" s="0"/>
      <c r="CA80" s="0"/>
      <c r="CB80" s="0"/>
      <c r="CC80" s="0"/>
      <c r="CD80" s="0"/>
    </row>
    <row r="81" customFormat="false" ht="12.75" hidden="false" customHeight="false" outlineLevel="0" collapsed="false">
      <c r="A81" s="176" t="n">
        <v>17</v>
      </c>
      <c r="B81" s="177" t="s">
        <v>175</v>
      </c>
      <c r="C81" s="178" t="s">
        <v>176</v>
      </c>
      <c r="D81" s="179" t="s">
        <v>119</v>
      </c>
      <c r="E81" s="180" t="n">
        <v>3.546</v>
      </c>
      <c r="F81" s="180"/>
      <c r="G81" s="181" t="n">
        <f aca="false">E81*F81</f>
        <v>0</v>
      </c>
      <c r="H81" s="182" t="n">
        <v>0.00117000000000012</v>
      </c>
      <c r="I81" s="182" t="n">
        <f aca="false">E81*H81</f>
        <v>0.00414882000000043</v>
      </c>
      <c r="J81" s="182" t="n">
        <v>-0.0760000000000218</v>
      </c>
      <c r="K81" s="182" t="n">
        <f aca="false">E81*J81</f>
        <v>-0.269496000000077</v>
      </c>
      <c r="L81" s="0"/>
      <c r="M81" s="0"/>
      <c r="N81" s="0"/>
      <c r="O81" s="0"/>
      <c r="Q81" s="175" t="n">
        <v>2</v>
      </c>
      <c r="AA81" s="148" t="n">
        <v>1</v>
      </c>
      <c r="AB81" s="148" t="n">
        <v>1</v>
      </c>
      <c r="AC81" s="148" t="n">
        <v>1</v>
      </c>
      <c r="BB81" s="148" t="n">
        <v>1</v>
      </c>
      <c r="BC81" s="148" t="n">
        <f aca="false">IF(BB81=1,G81,0)</f>
        <v>0</v>
      </c>
      <c r="BD81" s="148" t="n">
        <f aca="false">IF(BB81=2,G81,0)</f>
        <v>0</v>
      </c>
      <c r="BE81" s="148" t="n">
        <f aca="false">IF(BB81=3,G81,0)</f>
        <v>0</v>
      </c>
      <c r="BF81" s="148" t="n">
        <f aca="false">IF(BB81=4,G81,0)</f>
        <v>0</v>
      </c>
      <c r="BG81" s="148" t="n">
        <f aca="false">IF(BB81=5,G81,0)</f>
        <v>0</v>
      </c>
      <c r="CA81" s="148" t="n">
        <v>1</v>
      </c>
      <c r="CB81" s="148" t="n">
        <v>1</v>
      </c>
      <c r="CC81" s="183"/>
      <c r="CD81" s="183"/>
    </row>
    <row r="82" customFormat="false" ht="12.75" hidden="false" customHeight="true" outlineLevel="0" collapsed="false">
      <c r="A82" s="184"/>
      <c r="B82" s="185"/>
      <c r="C82" s="189" t="s">
        <v>164</v>
      </c>
      <c r="D82" s="189"/>
      <c r="E82" s="190" t="n">
        <v>0</v>
      </c>
      <c r="F82" s="191"/>
      <c r="G82" s="192"/>
      <c r="H82" s="193"/>
      <c r="I82" s="194"/>
      <c r="J82" s="193"/>
      <c r="K82" s="194"/>
      <c r="L82" s="0"/>
      <c r="M82" s="188" t="s">
        <v>164</v>
      </c>
      <c r="N82" s="0"/>
      <c r="O82" s="188"/>
      <c r="Q82" s="175"/>
      <c r="AA82" s="0"/>
      <c r="AB82" s="0"/>
      <c r="AC82" s="0"/>
      <c r="BB82" s="0"/>
      <c r="BC82" s="0"/>
      <c r="BD82" s="0"/>
      <c r="BE82" s="0"/>
      <c r="BF82" s="0"/>
      <c r="BG82" s="0"/>
      <c r="CA82" s="0"/>
      <c r="CB82" s="0"/>
      <c r="CC82" s="0"/>
      <c r="CD82" s="0"/>
    </row>
    <row r="83" customFormat="false" ht="12.75" hidden="false" customHeight="true" outlineLevel="0" collapsed="false">
      <c r="A83" s="184"/>
      <c r="B83" s="185"/>
      <c r="C83" s="189" t="s">
        <v>177</v>
      </c>
      <c r="D83" s="189"/>
      <c r="E83" s="190" t="n">
        <v>3.546</v>
      </c>
      <c r="F83" s="191"/>
      <c r="G83" s="192"/>
      <c r="H83" s="193"/>
      <c r="I83" s="194"/>
      <c r="J83" s="193"/>
      <c r="K83" s="194"/>
      <c r="L83" s="0"/>
      <c r="M83" s="188" t="s">
        <v>177</v>
      </c>
      <c r="N83" s="0"/>
      <c r="O83" s="188"/>
      <c r="Q83" s="175"/>
      <c r="AA83" s="0"/>
      <c r="AB83" s="0"/>
      <c r="AC83" s="0"/>
      <c r="BB83" s="0"/>
      <c r="BC83" s="0"/>
      <c r="BD83" s="0"/>
      <c r="BE83" s="0"/>
      <c r="BF83" s="0"/>
      <c r="BG83" s="0"/>
      <c r="CA83" s="0"/>
      <c r="CB83" s="0"/>
      <c r="CC83" s="0"/>
      <c r="CD83" s="0"/>
    </row>
    <row r="84" customFormat="false" ht="12.75" hidden="false" customHeight="false" outlineLevel="0" collapsed="false">
      <c r="A84" s="176" t="n">
        <v>18</v>
      </c>
      <c r="B84" s="177" t="s">
        <v>178</v>
      </c>
      <c r="C84" s="178" t="s">
        <v>179</v>
      </c>
      <c r="D84" s="179" t="s">
        <v>119</v>
      </c>
      <c r="E84" s="180" t="n">
        <v>3.2</v>
      </c>
      <c r="F84" s="180"/>
      <c r="G84" s="181" t="n">
        <f aca="false">E84*F84</f>
        <v>0</v>
      </c>
      <c r="H84" s="182" t="n">
        <v>0.000539999999999985</v>
      </c>
      <c r="I84" s="182" t="n">
        <f aca="false">E84*H84</f>
        <v>0.00172799999999995</v>
      </c>
      <c r="J84" s="182" t="n">
        <v>-0.269999999999982</v>
      </c>
      <c r="K84" s="182" t="n">
        <f aca="false">E84*J84</f>
        <v>-0.863999999999942</v>
      </c>
      <c r="L84" s="0"/>
      <c r="M84" s="0"/>
      <c r="N84" s="0"/>
      <c r="O84" s="0"/>
      <c r="Q84" s="175" t="n">
        <v>2</v>
      </c>
      <c r="AA84" s="148" t="n">
        <v>1</v>
      </c>
      <c r="AB84" s="148" t="n">
        <v>1</v>
      </c>
      <c r="AC84" s="148" t="n">
        <v>1</v>
      </c>
      <c r="BB84" s="148" t="n">
        <v>1</v>
      </c>
      <c r="BC84" s="148" t="n">
        <f aca="false">IF(BB84=1,G84,0)</f>
        <v>0</v>
      </c>
      <c r="BD84" s="148" t="n">
        <f aca="false">IF(BB84=2,G84,0)</f>
        <v>0</v>
      </c>
      <c r="BE84" s="148" t="n">
        <f aca="false">IF(BB84=3,G84,0)</f>
        <v>0</v>
      </c>
      <c r="BF84" s="148" t="n">
        <f aca="false">IF(BB84=4,G84,0)</f>
        <v>0</v>
      </c>
      <c r="BG84" s="148" t="n">
        <f aca="false">IF(BB84=5,G84,0)</f>
        <v>0</v>
      </c>
      <c r="CA84" s="148" t="n">
        <v>1</v>
      </c>
      <c r="CB84" s="148" t="n">
        <v>1</v>
      </c>
      <c r="CC84" s="183"/>
      <c r="CD84" s="183"/>
    </row>
    <row r="85" customFormat="false" ht="12.75" hidden="false" customHeight="true" outlineLevel="0" collapsed="false">
      <c r="A85" s="184"/>
      <c r="B85" s="185"/>
      <c r="C85" s="189" t="s">
        <v>131</v>
      </c>
      <c r="D85" s="189"/>
      <c r="E85" s="190" t="n">
        <v>0</v>
      </c>
      <c r="F85" s="191"/>
      <c r="G85" s="192"/>
      <c r="H85" s="193"/>
      <c r="I85" s="194"/>
      <c r="J85" s="193"/>
      <c r="K85" s="194"/>
      <c r="L85" s="0"/>
      <c r="M85" s="188" t="s">
        <v>131</v>
      </c>
      <c r="N85" s="0"/>
      <c r="O85" s="188"/>
      <c r="Q85" s="175"/>
      <c r="AA85" s="0"/>
      <c r="AB85" s="0"/>
      <c r="AC85" s="0"/>
      <c r="BB85" s="0"/>
      <c r="BC85" s="0"/>
      <c r="BD85" s="0"/>
      <c r="BE85" s="0"/>
      <c r="BF85" s="0"/>
      <c r="BG85" s="0"/>
      <c r="CA85" s="0"/>
      <c r="CB85" s="0"/>
      <c r="CC85" s="0"/>
      <c r="CD85" s="0"/>
    </row>
    <row r="86" customFormat="false" ht="12.75" hidden="false" customHeight="true" outlineLevel="0" collapsed="false">
      <c r="A86" s="184"/>
      <c r="B86" s="185"/>
      <c r="C86" s="189" t="s">
        <v>180</v>
      </c>
      <c r="D86" s="189"/>
      <c r="E86" s="190" t="n">
        <v>3.2</v>
      </c>
      <c r="F86" s="191"/>
      <c r="G86" s="192"/>
      <c r="H86" s="193"/>
      <c r="I86" s="194"/>
      <c r="J86" s="193"/>
      <c r="K86" s="194"/>
      <c r="L86" s="0"/>
      <c r="M86" s="188" t="s">
        <v>180</v>
      </c>
      <c r="N86" s="0"/>
      <c r="O86" s="188"/>
      <c r="Q86" s="175"/>
      <c r="AA86" s="0"/>
      <c r="AB86" s="0"/>
      <c r="AC86" s="0"/>
      <c r="BB86" s="0"/>
      <c r="BC86" s="0"/>
      <c r="BD86" s="0"/>
      <c r="BE86" s="0"/>
      <c r="BF86" s="0"/>
      <c r="BG86" s="0"/>
      <c r="CA86" s="0"/>
      <c r="CB86" s="0"/>
      <c r="CC86" s="0"/>
      <c r="CD86" s="0"/>
    </row>
    <row r="87" customFormat="false" ht="12.75" hidden="false" customHeight="false" outlineLevel="0" collapsed="false">
      <c r="A87" s="176" t="n">
        <v>19</v>
      </c>
      <c r="B87" s="177" t="s">
        <v>181</v>
      </c>
      <c r="C87" s="178" t="s">
        <v>182</v>
      </c>
      <c r="D87" s="179" t="s">
        <v>173</v>
      </c>
      <c r="E87" s="180" t="n">
        <v>2</v>
      </c>
      <c r="F87" s="180"/>
      <c r="G87" s="181" t="n">
        <f aca="false">E87*F87</f>
        <v>0</v>
      </c>
      <c r="H87" s="182" t="n">
        <v>0</v>
      </c>
      <c r="I87" s="182" t="n">
        <f aca="false">E87*H87</f>
        <v>0</v>
      </c>
      <c r="J87" s="182" t="n">
        <v>-0.032</v>
      </c>
      <c r="K87" s="182" t="n">
        <f aca="false">E87*J87</f>
        <v>-0.064</v>
      </c>
      <c r="L87" s="0"/>
      <c r="M87" s="0"/>
      <c r="N87" s="0"/>
      <c r="O87" s="0"/>
      <c r="Q87" s="175" t="n">
        <v>2</v>
      </c>
      <c r="AA87" s="148" t="n">
        <v>1</v>
      </c>
      <c r="AB87" s="148" t="n">
        <v>1</v>
      </c>
      <c r="AC87" s="148" t="n">
        <v>1</v>
      </c>
      <c r="BB87" s="148" t="n">
        <v>1</v>
      </c>
      <c r="BC87" s="148" t="n">
        <f aca="false">IF(BB87=1,G87,0)</f>
        <v>0</v>
      </c>
      <c r="BD87" s="148" t="n">
        <f aca="false">IF(BB87=2,G87,0)</f>
        <v>0</v>
      </c>
      <c r="BE87" s="148" t="n">
        <f aca="false">IF(BB87=3,G87,0)</f>
        <v>0</v>
      </c>
      <c r="BF87" s="148" t="n">
        <f aca="false">IF(BB87=4,G87,0)</f>
        <v>0</v>
      </c>
      <c r="BG87" s="148" t="n">
        <f aca="false">IF(BB87=5,G87,0)</f>
        <v>0</v>
      </c>
      <c r="CA87" s="148" t="n">
        <v>1</v>
      </c>
      <c r="CB87" s="148" t="n">
        <v>1</v>
      </c>
      <c r="CC87" s="183"/>
      <c r="CD87" s="183"/>
    </row>
    <row r="88" customFormat="false" ht="12.75" hidden="false" customHeight="true" outlineLevel="0" collapsed="false">
      <c r="A88" s="184"/>
      <c r="B88" s="185"/>
      <c r="C88" s="189" t="s">
        <v>106</v>
      </c>
      <c r="D88" s="189"/>
      <c r="E88" s="190" t="n">
        <v>2</v>
      </c>
      <c r="F88" s="191"/>
      <c r="G88" s="192"/>
      <c r="H88" s="193"/>
      <c r="I88" s="194"/>
      <c r="J88" s="193"/>
      <c r="K88" s="194"/>
      <c r="L88" s="0"/>
      <c r="M88" s="188" t="n">
        <v>2</v>
      </c>
      <c r="N88" s="0"/>
      <c r="O88" s="188"/>
      <c r="Q88" s="175"/>
      <c r="AA88" s="0"/>
      <c r="AB88" s="0"/>
      <c r="AC88" s="0"/>
      <c r="BB88" s="0"/>
      <c r="BC88" s="0"/>
      <c r="BD88" s="0"/>
      <c r="BE88" s="0"/>
      <c r="BF88" s="0"/>
      <c r="BG88" s="0"/>
      <c r="CA88" s="0"/>
      <c r="CB88" s="0"/>
      <c r="CC88" s="0"/>
      <c r="CD88" s="0"/>
    </row>
    <row r="89" customFormat="false" ht="12.75" hidden="false" customHeight="false" outlineLevel="0" collapsed="false">
      <c r="A89" s="176" t="n">
        <v>20</v>
      </c>
      <c r="B89" s="177" t="s">
        <v>183</v>
      </c>
      <c r="C89" s="178" t="s">
        <v>184</v>
      </c>
      <c r="D89" s="179" t="s">
        <v>173</v>
      </c>
      <c r="E89" s="180" t="n">
        <v>2</v>
      </c>
      <c r="F89" s="180"/>
      <c r="G89" s="181" t="n">
        <f aca="false">E89*F89</f>
        <v>0</v>
      </c>
      <c r="H89" s="182" t="n">
        <v>0</v>
      </c>
      <c r="I89" s="182" t="n">
        <f aca="false">E89*H89</f>
        <v>0</v>
      </c>
      <c r="J89" s="182" t="n">
        <v>-0.06</v>
      </c>
      <c r="K89" s="182" t="n">
        <f aca="false">E89*J89</f>
        <v>-0.12</v>
      </c>
      <c r="L89" s="0"/>
      <c r="M89" s="0"/>
      <c r="N89" s="0"/>
      <c r="O89" s="0"/>
      <c r="Q89" s="175" t="n">
        <v>2</v>
      </c>
      <c r="AA89" s="148" t="n">
        <v>1</v>
      </c>
      <c r="AB89" s="148" t="n">
        <v>1</v>
      </c>
      <c r="AC89" s="148" t="n">
        <v>1</v>
      </c>
      <c r="BB89" s="148" t="n">
        <v>1</v>
      </c>
      <c r="BC89" s="148" t="n">
        <f aca="false">IF(BB89=1,G89,0)</f>
        <v>0</v>
      </c>
      <c r="BD89" s="148" t="n">
        <f aca="false">IF(BB89=2,G89,0)</f>
        <v>0</v>
      </c>
      <c r="BE89" s="148" t="n">
        <f aca="false">IF(BB89=3,G89,0)</f>
        <v>0</v>
      </c>
      <c r="BF89" s="148" t="n">
        <f aca="false">IF(BB89=4,G89,0)</f>
        <v>0</v>
      </c>
      <c r="BG89" s="148" t="n">
        <f aca="false">IF(BB89=5,G89,0)</f>
        <v>0</v>
      </c>
      <c r="CA89" s="148" t="n">
        <v>1</v>
      </c>
      <c r="CB89" s="148" t="n">
        <v>1</v>
      </c>
      <c r="CC89" s="183"/>
      <c r="CD89" s="183"/>
    </row>
    <row r="90" customFormat="false" ht="12.75" hidden="false" customHeight="true" outlineLevel="0" collapsed="false">
      <c r="A90" s="184"/>
      <c r="B90" s="185"/>
      <c r="C90" s="189" t="s">
        <v>106</v>
      </c>
      <c r="D90" s="189"/>
      <c r="E90" s="190" t="n">
        <v>2</v>
      </c>
      <c r="F90" s="191"/>
      <c r="G90" s="192"/>
      <c r="H90" s="193"/>
      <c r="I90" s="194"/>
      <c r="J90" s="193"/>
      <c r="K90" s="194"/>
      <c r="L90" s="0"/>
      <c r="M90" s="188" t="n">
        <v>2</v>
      </c>
      <c r="N90" s="0"/>
      <c r="O90" s="188"/>
      <c r="Q90" s="175"/>
      <c r="AA90" s="0"/>
      <c r="AB90" s="0"/>
      <c r="AC90" s="0"/>
      <c r="BB90" s="0"/>
      <c r="BC90" s="0"/>
      <c r="BD90" s="0"/>
      <c r="BE90" s="0"/>
      <c r="BF90" s="0"/>
      <c r="BG90" s="0"/>
      <c r="CA90" s="0"/>
      <c r="CB90" s="0"/>
      <c r="CC90" s="0"/>
      <c r="CD90" s="0"/>
    </row>
    <row r="91" customFormat="false" ht="22.5" hidden="false" customHeight="false" outlineLevel="0" collapsed="false">
      <c r="A91" s="176" t="n">
        <v>21</v>
      </c>
      <c r="B91" s="177" t="s">
        <v>185</v>
      </c>
      <c r="C91" s="178" t="s">
        <v>186</v>
      </c>
      <c r="D91" s="179" t="s">
        <v>119</v>
      </c>
      <c r="E91" s="180" t="n">
        <v>55.76</v>
      </c>
      <c r="F91" s="180"/>
      <c r="G91" s="181" t="n">
        <f aca="false">E91*F91</f>
        <v>0</v>
      </c>
      <c r="H91" s="182" t="n">
        <v>0</v>
      </c>
      <c r="I91" s="182" t="n">
        <f aca="false">E91*H91</f>
        <v>0</v>
      </c>
      <c r="J91" s="182" t="n">
        <v>-0.0200000000000102</v>
      </c>
      <c r="K91" s="182" t="n">
        <f aca="false">E91*J91</f>
        <v>-1.11520000000057</v>
      </c>
      <c r="L91" s="0"/>
      <c r="M91" s="0"/>
      <c r="N91" s="0"/>
      <c r="O91" s="0"/>
      <c r="Q91" s="175" t="n">
        <v>2</v>
      </c>
      <c r="AA91" s="148" t="n">
        <v>1</v>
      </c>
      <c r="AB91" s="148" t="n">
        <v>1</v>
      </c>
      <c r="AC91" s="148" t="n">
        <v>1</v>
      </c>
      <c r="BB91" s="148" t="n">
        <v>1</v>
      </c>
      <c r="BC91" s="148" t="n">
        <f aca="false">IF(BB91=1,G91,0)</f>
        <v>0</v>
      </c>
      <c r="BD91" s="148" t="n">
        <f aca="false">IF(BB91=2,G91,0)</f>
        <v>0</v>
      </c>
      <c r="BE91" s="148" t="n">
        <f aca="false">IF(BB91=3,G91,0)</f>
        <v>0</v>
      </c>
      <c r="BF91" s="148" t="n">
        <f aca="false">IF(BB91=4,G91,0)</f>
        <v>0</v>
      </c>
      <c r="BG91" s="148" t="n">
        <f aca="false">IF(BB91=5,G91,0)</f>
        <v>0</v>
      </c>
      <c r="CA91" s="148" t="n">
        <v>1</v>
      </c>
      <c r="CB91" s="148" t="n">
        <v>1</v>
      </c>
      <c r="CC91" s="183"/>
      <c r="CD91" s="183"/>
    </row>
    <row r="92" customFormat="false" ht="12.75" hidden="false" customHeight="true" outlineLevel="0" collapsed="false">
      <c r="A92" s="184"/>
      <c r="B92" s="185"/>
      <c r="C92" s="189" t="s">
        <v>131</v>
      </c>
      <c r="D92" s="189"/>
      <c r="E92" s="190" t="n">
        <v>0</v>
      </c>
      <c r="F92" s="191"/>
      <c r="G92" s="192"/>
      <c r="H92" s="193"/>
      <c r="I92" s="194"/>
      <c r="J92" s="193"/>
      <c r="K92" s="194"/>
      <c r="L92" s="0"/>
      <c r="M92" s="188" t="s">
        <v>131</v>
      </c>
      <c r="N92" s="0"/>
      <c r="O92" s="188"/>
      <c r="Q92" s="175"/>
      <c r="AA92" s="0"/>
      <c r="AB92" s="0"/>
      <c r="AC92" s="0"/>
      <c r="BB92" s="0"/>
      <c r="BC92" s="0"/>
      <c r="BD92" s="0"/>
      <c r="BE92" s="0"/>
      <c r="BF92" s="0"/>
      <c r="BG92" s="0"/>
      <c r="CA92" s="0"/>
      <c r="CB92" s="0"/>
      <c r="CC92" s="0"/>
      <c r="CD92" s="0"/>
    </row>
    <row r="93" customFormat="false" ht="12.75" hidden="false" customHeight="true" outlineLevel="0" collapsed="false">
      <c r="A93" s="184"/>
      <c r="B93" s="185"/>
      <c r="C93" s="189" t="s">
        <v>132</v>
      </c>
      <c r="D93" s="189"/>
      <c r="E93" s="190" t="n">
        <v>18.7</v>
      </c>
      <c r="F93" s="191"/>
      <c r="G93" s="192"/>
      <c r="H93" s="193"/>
      <c r="I93" s="194"/>
      <c r="J93" s="193"/>
      <c r="K93" s="194"/>
      <c r="L93" s="0"/>
      <c r="M93" s="188" t="s">
        <v>132</v>
      </c>
      <c r="N93" s="0"/>
      <c r="O93" s="188"/>
      <c r="Q93" s="175"/>
      <c r="AA93" s="0"/>
      <c r="AB93" s="0"/>
      <c r="AC93" s="0"/>
      <c r="BB93" s="0"/>
      <c r="BC93" s="0"/>
      <c r="BD93" s="0"/>
      <c r="BE93" s="0"/>
      <c r="BF93" s="0"/>
      <c r="BG93" s="0"/>
      <c r="CA93" s="0"/>
      <c r="CB93" s="0"/>
      <c r="CC93" s="0"/>
      <c r="CD93" s="0"/>
    </row>
    <row r="94" customFormat="false" ht="12.75" hidden="false" customHeight="true" outlineLevel="0" collapsed="false">
      <c r="A94" s="184"/>
      <c r="B94" s="185"/>
      <c r="C94" s="189" t="s">
        <v>133</v>
      </c>
      <c r="D94" s="189"/>
      <c r="E94" s="190" t="n">
        <v>6.72</v>
      </c>
      <c r="F94" s="191"/>
      <c r="G94" s="192"/>
      <c r="H94" s="193"/>
      <c r="I94" s="194"/>
      <c r="J94" s="193"/>
      <c r="K94" s="194"/>
      <c r="L94" s="0"/>
      <c r="M94" s="188" t="s">
        <v>133</v>
      </c>
      <c r="N94" s="0"/>
      <c r="O94" s="188"/>
      <c r="Q94" s="175"/>
      <c r="AA94" s="0"/>
      <c r="AB94" s="0"/>
      <c r="AC94" s="0"/>
      <c r="BB94" s="0"/>
      <c r="BC94" s="0"/>
      <c r="BD94" s="0"/>
      <c r="BE94" s="0"/>
      <c r="BF94" s="0"/>
      <c r="BG94" s="0"/>
      <c r="CA94" s="0"/>
      <c r="CB94" s="0"/>
      <c r="CC94" s="0"/>
      <c r="CD94" s="0"/>
    </row>
    <row r="95" customFormat="false" ht="12.75" hidden="false" customHeight="true" outlineLevel="0" collapsed="false">
      <c r="A95" s="184"/>
      <c r="B95" s="185"/>
      <c r="C95" s="189" t="s">
        <v>134</v>
      </c>
      <c r="D95" s="189"/>
      <c r="E95" s="190" t="n">
        <v>18.7</v>
      </c>
      <c r="F95" s="191"/>
      <c r="G95" s="192"/>
      <c r="H95" s="193"/>
      <c r="I95" s="194"/>
      <c r="J95" s="193"/>
      <c r="K95" s="194"/>
      <c r="L95" s="0"/>
      <c r="M95" s="188" t="s">
        <v>134</v>
      </c>
      <c r="N95" s="0"/>
      <c r="O95" s="188"/>
      <c r="Q95" s="175"/>
      <c r="AA95" s="0"/>
      <c r="AB95" s="0"/>
      <c r="AC95" s="0"/>
      <c r="BB95" s="0"/>
      <c r="BC95" s="0"/>
      <c r="BD95" s="0"/>
      <c r="BE95" s="0"/>
      <c r="BF95" s="0"/>
      <c r="BG95" s="0"/>
      <c r="CA95" s="0"/>
      <c r="CB95" s="0"/>
      <c r="CC95" s="0"/>
      <c r="CD95" s="0"/>
    </row>
    <row r="96" customFormat="false" ht="12.75" hidden="false" customHeight="true" outlineLevel="0" collapsed="false">
      <c r="A96" s="184"/>
      <c r="B96" s="185"/>
      <c r="C96" s="189" t="s">
        <v>135</v>
      </c>
      <c r="D96" s="189"/>
      <c r="E96" s="190" t="n">
        <v>11.64</v>
      </c>
      <c r="F96" s="191"/>
      <c r="G96" s="192"/>
      <c r="H96" s="193"/>
      <c r="I96" s="194"/>
      <c r="J96" s="193"/>
      <c r="K96" s="194"/>
      <c r="L96" s="0"/>
      <c r="M96" s="188" t="s">
        <v>135</v>
      </c>
      <c r="N96" s="0"/>
      <c r="O96" s="188"/>
      <c r="Q96" s="175"/>
      <c r="AA96" s="0"/>
      <c r="AB96" s="0"/>
      <c r="AC96" s="0"/>
      <c r="BB96" s="0"/>
      <c r="BC96" s="0"/>
      <c r="BD96" s="0"/>
      <c r="BE96" s="0"/>
      <c r="BF96" s="0"/>
      <c r="BG96" s="0"/>
      <c r="CA96" s="0"/>
      <c r="CB96" s="0"/>
      <c r="CC96" s="0"/>
      <c r="CD96" s="0"/>
    </row>
    <row r="97" customFormat="false" ht="12.75" hidden="false" customHeight="true" outlineLevel="0" collapsed="false">
      <c r="A97" s="184"/>
      <c r="B97" s="185"/>
      <c r="C97" s="205" t="s">
        <v>126</v>
      </c>
      <c r="D97" s="205"/>
      <c r="E97" s="206" t="n">
        <v>55.76</v>
      </c>
      <c r="F97" s="191"/>
      <c r="G97" s="192"/>
      <c r="H97" s="193"/>
      <c r="I97" s="194"/>
      <c r="J97" s="193"/>
      <c r="K97" s="194"/>
      <c r="L97" s="0"/>
      <c r="M97" s="188" t="s">
        <v>126</v>
      </c>
      <c r="N97" s="0"/>
      <c r="O97" s="188"/>
      <c r="Q97" s="175"/>
      <c r="AA97" s="0"/>
      <c r="AB97" s="0"/>
      <c r="AC97" s="0"/>
      <c r="BB97" s="0"/>
      <c r="BC97" s="0"/>
      <c r="BD97" s="0"/>
      <c r="BE97" s="0"/>
      <c r="BF97" s="0"/>
      <c r="BG97" s="0"/>
      <c r="CA97" s="0"/>
      <c r="CB97" s="0"/>
      <c r="CC97" s="0"/>
      <c r="CD97" s="0"/>
    </row>
    <row r="98" customFormat="false" ht="22.5" hidden="false" customHeight="false" outlineLevel="0" collapsed="false">
      <c r="A98" s="176" t="n">
        <v>22</v>
      </c>
      <c r="B98" s="177" t="s">
        <v>187</v>
      </c>
      <c r="C98" s="178" t="s">
        <v>188</v>
      </c>
      <c r="D98" s="179" t="s">
        <v>119</v>
      </c>
      <c r="E98" s="180" t="n">
        <v>141.414</v>
      </c>
      <c r="F98" s="180"/>
      <c r="G98" s="181" t="n">
        <f aca="false">E98*F98</f>
        <v>0</v>
      </c>
      <c r="H98" s="182" t="n">
        <v>0</v>
      </c>
      <c r="I98" s="182" t="n">
        <f aca="false">E98*H98</f>
        <v>0</v>
      </c>
      <c r="J98" s="182" t="n">
        <v>-0.02</v>
      </c>
      <c r="K98" s="182" t="n">
        <f aca="false">E98*J98</f>
        <v>-2.82828</v>
      </c>
      <c r="L98" s="0"/>
      <c r="M98" s="0"/>
      <c r="N98" s="0"/>
      <c r="O98" s="0"/>
      <c r="Q98" s="175" t="n">
        <v>2</v>
      </c>
      <c r="AA98" s="148" t="n">
        <v>1</v>
      </c>
      <c r="AB98" s="148" t="n">
        <v>1</v>
      </c>
      <c r="AC98" s="148" t="n">
        <v>1</v>
      </c>
      <c r="BB98" s="148" t="n">
        <v>1</v>
      </c>
      <c r="BC98" s="148" t="n">
        <f aca="false">IF(BB98=1,G98,0)</f>
        <v>0</v>
      </c>
      <c r="BD98" s="148" t="n">
        <f aca="false">IF(BB98=2,G98,0)</f>
        <v>0</v>
      </c>
      <c r="BE98" s="148" t="n">
        <f aca="false">IF(BB98=3,G98,0)</f>
        <v>0</v>
      </c>
      <c r="BF98" s="148" t="n">
        <f aca="false">IF(BB98=4,G98,0)</f>
        <v>0</v>
      </c>
      <c r="BG98" s="148" t="n">
        <f aca="false">IF(BB98=5,G98,0)</f>
        <v>0</v>
      </c>
      <c r="CA98" s="148" t="n">
        <v>1</v>
      </c>
      <c r="CB98" s="148" t="n">
        <v>1</v>
      </c>
      <c r="CC98" s="183"/>
      <c r="CD98" s="183"/>
    </row>
    <row r="99" customFormat="false" ht="12.75" hidden="false" customHeight="true" outlineLevel="0" collapsed="false">
      <c r="A99" s="184"/>
      <c r="B99" s="185"/>
      <c r="C99" s="189" t="s">
        <v>131</v>
      </c>
      <c r="D99" s="189"/>
      <c r="E99" s="190" t="n">
        <v>0</v>
      </c>
      <c r="F99" s="191"/>
      <c r="G99" s="192"/>
      <c r="H99" s="193"/>
      <c r="I99" s="194"/>
      <c r="J99" s="193"/>
      <c r="K99" s="194"/>
      <c r="L99" s="0"/>
      <c r="M99" s="188" t="s">
        <v>131</v>
      </c>
      <c r="N99" s="0"/>
      <c r="O99" s="188"/>
      <c r="Q99" s="175"/>
      <c r="AA99" s="0"/>
      <c r="AB99" s="0"/>
      <c r="AC99" s="0"/>
      <c r="BB99" s="0"/>
      <c r="BC99" s="0"/>
      <c r="BD99" s="0"/>
      <c r="BE99" s="0"/>
      <c r="BF99" s="0"/>
      <c r="BG99" s="0"/>
      <c r="CA99" s="0"/>
      <c r="CB99" s="0"/>
      <c r="CC99" s="0"/>
      <c r="CD99" s="0"/>
    </row>
    <row r="100" customFormat="false" ht="12.75" hidden="false" customHeight="true" outlineLevel="0" collapsed="false">
      <c r="A100" s="184"/>
      <c r="B100" s="185"/>
      <c r="C100" s="189" t="s">
        <v>138</v>
      </c>
      <c r="D100" s="189"/>
      <c r="E100" s="190" t="n">
        <v>47.031</v>
      </c>
      <c r="F100" s="191"/>
      <c r="G100" s="192"/>
      <c r="H100" s="193"/>
      <c r="I100" s="194"/>
      <c r="J100" s="193"/>
      <c r="K100" s="194"/>
      <c r="L100" s="0"/>
      <c r="M100" s="188" t="s">
        <v>138</v>
      </c>
      <c r="N100" s="0"/>
      <c r="O100" s="188"/>
      <c r="Q100" s="175"/>
      <c r="AA100" s="0"/>
      <c r="AB100" s="0"/>
      <c r="AC100" s="0"/>
      <c r="BB100" s="0"/>
      <c r="BC100" s="0"/>
      <c r="BD100" s="0"/>
      <c r="BE100" s="0"/>
      <c r="BF100" s="0"/>
      <c r="BG100" s="0"/>
      <c r="CA100" s="0"/>
      <c r="CB100" s="0"/>
      <c r="CC100" s="0"/>
      <c r="CD100" s="0"/>
    </row>
    <row r="101" customFormat="false" ht="12.75" hidden="false" customHeight="true" outlineLevel="0" collapsed="false">
      <c r="A101" s="184"/>
      <c r="B101" s="185"/>
      <c r="C101" s="189" t="s">
        <v>139</v>
      </c>
      <c r="D101" s="189"/>
      <c r="E101" s="190" t="n">
        <v>20.4</v>
      </c>
      <c r="F101" s="191"/>
      <c r="G101" s="192"/>
      <c r="H101" s="193"/>
      <c r="I101" s="194"/>
      <c r="J101" s="193"/>
      <c r="K101" s="194"/>
      <c r="L101" s="0"/>
      <c r="M101" s="188" t="s">
        <v>139</v>
      </c>
      <c r="N101" s="0"/>
      <c r="O101" s="188"/>
      <c r="Q101" s="175"/>
      <c r="AA101" s="0"/>
      <c r="AB101" s="0"/>
      <c r="AC101" s="0"/>
      <c r="BB101" s="0"/>
      <c r="BC101" s="0"/>
      <c r="BD101" s="0"/>
      <c r="BE101" s="0"/>
      <c r="BF101" s="0"/>
      <c r="BG101" s="0"/>
      <c r="CA101" s="0"/>
      <c r="CB101" s="0"/>
      <c r="CC101" s="0"/>
      <c r="CD101" s="0"/>
    </row>
    <row r="102" customFormat="false" ht="12.75" hidden="false" customHeight="true" outlineLevel="0" collapsed="false">
      <c r="A102" s="184"/>
      <c r="B102" s="185"/>
      <c r="C102" s="189" t="s">
        <v>140</v>
      </c>
      <c r="D102" s="189"/>
      <c r="E102" s="190" t="n">
        <v>48.804</v>
      </c>
      <c r="F102" s="191"/>
      <c r="G102" s="192"/>
      <c r="H102" s="193"/>
      <c r="I102" s="194"/>
      <c r="J102" s="193"/>
      <c r="K102" s="194"/>
      <c r="L102" s="0"/>
      <c r="M102" s="188" t="s">
        <v>140</v>
      </c>
      <c r="N102" s="0"/>
      <c r="O102" s="188"/>
      <c r="Q102" s="175"/>
      <c r="AA102" s="0"/>
      <c r="AB102" s="0"/>
      <c r="AC102" s="0"/>
      <c r="BB102" s="0"/>
      <c r="BC102" s="0"/>
      <c r="BD102" s="0"/>
      <c r="BE102" s="0"/>
      <c r="BF102" s="0"/>
      <c r="BG102" s="0"/>
      <c r="CA102" s="0"/>
      <c r="CB102" s="0"/>
      <c r="CC102" s="0"/>
      <c r="CD102" s="0"/>
    </row>
    <row r="103" customFormat="false" ht="12.75" hidden="false" customHeight="true" outlineLevel="0" collapsed="false">
      <c r="A103" s="184"/>
      <c r="B103" s="185"/>
      <c r="C103" s="189" t="s">
        <v>141</v>
      </c>
      <c r="D103" s="189"/>
      <c r="E103" s="190" t="n">
        <v>25.179</v>
      </c>
      <c r="F103" s="191"/>
      <c r="G103" s="192"/>
      <c r="H103" s="193"/>
      <c r="I103" s="194"/>
      <c r="J103" s="193"/>
      <c r="K103" s="194"/>
      <c r="L103" s="0"/>
      <c r="M103" s="188" t="s">
        <v>141</v>
      </c>
      <c r="N103" s="0"/>
      <c r="O103" s="188"/>
      <c r="Q103" s="175"/>
      <c r="AA103" s="0"/>
      <c r="AB103" s="0"/>
      <c r="AC103" s="0"/>
      <c r="BB103" s="0"/>
      <c r="BC103" s="0"/>
      <c r="BD103" s="0"/>
      <c r="BE103" s="0"/>
      <c r="BF103" s="0"/>
      <c r="BG103" s="0"/>
      <c r="CA103" s="0"/>
      <c r="CB103" s="0"/>
      <c r="CC103" s="0"/>
      <c r="CD103" s="0"/>
    </row>
    <row r="104" customFormat="false" ht="12.75" hidden="false" customHeight="true" outlineLevel="0" collapsed="false">
      <c r="A104" s="184"/>
      <c r="B104" s="185"/>
      <c r="C104" s="205" t="s">
        <v>126</v>
      </c>
      <c r="D104" s="205"/>
      <c r="E104" s="206" t="n">
        <v>141.414</v>
      </c>
      <c r="F104" s="191"/>
      <c r="G104" s="192"/>
      <c r="H104" s="193"/>
      <c r="I104" s="194"/>
      <c r="J104" s="193"/>
      <c r="K104" s="194"/>
      <c r="L104" s="0"/>
      <c r="M104" s="188" t="s">
        <v>126</v>
      </c>
      <c r="N104" s="0"/>
      <c r="O104" s="188"/>
      <c r="Q104" s="175"/>
      <c r="AA104" s="0"/>
      <c r="AB104" s="0"/>
      <c r="AC104" s="0"/>
      <c r="BB104" s="0"/>
      <c r="BC104" s="0"/>
      <c r="BD104" s="0"/>
      <c r="BE104" s="0"/>
      <c r="BF104" s="0"/>
      <c r="BG104" s="0"/>
      <c r="CA104" s="0"/>
      <c r="CB104" s="0"/>
      <c r="CC104" s="0"/>
      <c r="CD104" s="0"/>
    </row>
    <row r="105" customFormat="false" ht="22.5" hidden="false" customHeight="false" outlineLevel="0" collapsed="false">
      <c r="A105" s="176" t="n">
        <v>23</v>
      </c>
      <c r="B105" s="177" t="s">
        <v>189</v>
      </c>
      <c r="C105" s="178" t="s">
        <v>190</v>
      </c>
      <c r="D105" s="179" t="s">
        <v>119</v>
      </c>
      <c r="E105" s="180" t="n">
        <v>30.7375</v>
      </c>
      <c r="F105" s="180"/>
      <c r="G105" s="181" t="n">
        <f aca="false">E105*F105</f>
        <v>0</v>
      </c>
      <c r="H105" s="182" t="n">
        <v>0</v>
      </c>
      <c r="I105" s="182" t="n">
        <f aca="false">E105*H105</f>
        <v>0</v>
      </c>
      <c r="J105" s="182" t="n">
        <v>-0.0679999999999836</v>
      </c>
      <c r="K105" s="182" t="n">
        <f aca="false">E105*J105</f>
        <v>-2.0901499999995</v>
      </c>
      <c r="L105" s="0"/>
      <c r="M105" s="0"/>
      <c r="N105" s="0"/>
      <c r="O105" s="0"/>
      <c r="Q105" s="175" t="n">
        <v>2</v>
      </c>
      <c r="AA105" s="148" t="n">
        <v>1</v>
      </c>
      <c r="AB105" s="148" t="n">
        <v>1</v>
      </c>
      <c r="AC105" s="148" t="n">
        <v>1</v>
      </c>
      <c r="BB105" s="148" t="n">
        <v>1</v>
      </c>
      <c r="BC105" s="148" t="n">
        <f aca="false">IF(BB105=1,G105,0)</f>
        <v>0</v>
      </c>
      <c r="BD105" s="148" t="n">
        <f aca="false">IF(BB105=2,G105,0)</f>
        <v>0</v>
      </c>
      <c r="BE105" s="148" t="n">
        <f aca="false">IF(BB105=3,G105,0)</f>
        <v>0</v>
      </c>
      <c r="BF105" s="148" t="n">
        <f aca="false">IF(BB105=4,G105,0)</f>
        <v>0</v>
      </c>
      <c r="BG105" s="148" t="n">
        <f aca="false">IF(BB105=5,G105,0)</f>
        <v>0</v>
      </c>
      <c r="CA105" s="148" t="n">
        <v>1</v>
      </c>
      <c r="CB105" s="148" t="n">
        <v>1</v>
      </c>
      <c r="CC105" s="183"/>
      <c r="CD105" s="183"/>
    </row>
    <row r="106" customFormat="false" ht="12.75" hidden="false" customHeight="true" outlineLevel="0" collapsed="false">
      <c r="A106" s="184"/>
      <c r="B106" s="185"/>
      <c r="C106" s="189" t="s">
        <v>131</v>
      </c>
      <c r="D106" s="189"/>
      <c r="E106" s="190" t="n">
        <v>0</v>
      </c>
      <c r="F106" s="191"/>
      <c r="G106" s="192"/>
      <c r="H106" s="193"/>
      <c r="I106" s="194"/>
      <c r="J106" s="193"/>
      <c r="K106" s="194"/>
      <c r="L106" s="0"/>
      <c r="M106" s="188" t="s">
        <v>131</v>
      </c>
      <c r="N106" s="0"/>
      <c r="O106" s="188"/>
      <c r="Q106" s="175"/>
      <c r="AA106" s="0"/>
      <c r="AB106" s="0"/>
      <c r="AC106" s="0"/>
      <c r="BB106" s="0"/>
      <c r="BC106" s="0"/>
      <c r="BD106" s="0"/>
      <c r="BE106" s="0"/>
      <c r="BF106" s="0"/>
      <c r="BG106" s="0"/>
      <c r="CA106" s="0"/>
      <c r="CB106" s="0"/>
      <c r="CC106" s="0"/>
      <c r="CD106" s="0"/>
    </row>
    <row r="107" customFormat="false" ht="12.75" hidden="false" customHeight="true" outlineLevel="0" collapsed="false">
      <c r="A107" s="184"/>
      <c r="B107" s="185"/>
      <c r="C107" s="189" t="s">
        <v>191</v>
      </c>
      <c r="D107" s="189"/>
      <c r="E107" s="190" t="n">
        <v>19.75</v>
      </c>
      <c r="F107" s="191"/>
      <c r="G107" s="192"/>
      <c r="H107" s="193"/>
      <c r="I107" s="194"/>
      <c r="J107" s="193"/>
      <c r="K107" s="194"/>
      <c r="L107" s="0"/>
      <c r="M107" s="188" t="s">
        <v>191</v>
      </c>
      <c r="N107" s="0"/>
      <c r="O107" s="188"/>
      <c r="Q107" s="175"/>
      <c r="AA107" s="0"/>
      <c r="AB107" s="0"/>
      <c r="AC107" s="0"/>
      <c r="BB107" s="0"/>
      <c r="BC107" s="0"/>
      <c r="BD107" s="0"/>
      <c r="BE107" s="0"/>
      <c r="BF107" s="0"/>
      <c r="BG107" s="0"/>
      <c r="CA107" s="0"/>
      <c r="CB107" s="0"/>
      <c r="CC107" s="0"/>
      <c r="CD107" s="0"/>
    </row>
    <row r="108" customFormat="false" ht="12.75" hidden="false" customHeight="true" outlineLevel="0" collapsed="false">
      <c r="A108" s="184"/>
      <c r="B108" s="185"/>
      <c r="C108" s="189" t="s">
        <v>192</v>
      </c>
      <c r="D108" s="189"/>
      <c r="E108" s="190" t="n">
        <v>10.9875</v>
      </c>
      <c r="F108" s="191"/>
      <c r="G108" s="192"/>
      <c r="H108" s="193"/>
      <c r="I108" s="194"/>
      <c r="J108" s="193"/>
      <c r="K108" s="194"/>
      <c r="L108" s="0"/>
      <c r="M108" s="188" t="s">
        <v>192</v>
      </c>
      <c r="N108" s="0"/>
      <c r="O108" s="188"/>
      <c r="Q108" s="175"/>
      <c r="AA108" s="0"/>
      <c r="AB108" s="0"/>
      <c r="AC108" s="0"/>
      <c r="BB108" s="0"/>
      <c r="BC108" s="0"/>
      <c r="BD108" s="0"/>
      <c r="BE108" s="0"/>
      <c r="BF108" s="0"/>
      <c r="BG108" s="0"/>
      <c r="CA108" s="0"/>
      <c r="CB108" s="0"/>
      <c r="CC108" s="0"/>
      <c r="CD108" s="0"/>
    </row>
    <row r="109" customFormat="false" ht="12.75" hidden="false" customHeight="true" outlineLevel="0" collapsed="false">
      <c r="A109" s="184"/>
      <c r="B109" s="185"/>
      <c r="C109" s="205" t="s">
        <v>126</v>
      </c>
      <c r="D109" s="205"/>
      <c r="E109" s="206" t="n">
        <v>30.7375</v>
      </c>
      <c r="F109" s="191"/>
      <c r="G109" s="192"/>
      <c r="H109" s="193"/>
      <c r="I109" s="194"/>
      <c r="J109" s="193"/>
      <c r="K109" s="194"/>
      <c r="L109" s="0"/>
      <c r="M109" s="188" t="s">
        <v>126</v>
      </c>
      <c r="N109" s="0"/>
      <c r="O109" s="188"/>
      <c r="Q109" s="175"/>
      <c r="AA109" s="0"/>
      <c r="AB109" s="0"/>
      <c r="AC109" s="0"/>
      <c r="BB109" s="0"/>
      <c r="BC109" s="0"/>
      <c r="BD109" s="0"/>
      <c r="BE109" s="0"/>
      <c r="BF109" s="0"/>
      <c r="BG109" s="0"/>
      <c r="CA109" s="0"/>
      <c r="CB109" s="0"/>
      <c r="CC109" s="0"/>
      <c r="CD109" s="0"/>
    </row>
    <row r="110" customFormat="false" ht="12.75" hidden="false" customHeight="false" outlineLevel="0" collapsed="false">
      <c r="A110" s="176" t="n">
        <v>24</v>
      </c>
      <c r="B110" s="177" t="s">
        <v>193</v>
      </c>
      <c r="C110" s="178" t="s">
        <v>194</v>
      </c>
      <c r="D110" s="179" t="s">
        <v>195</v>
      </c>
      <c r="E110" s="180" t="n">
        <v>8.54172600000076</v>
      </c>
      <c r="F110" s="180"/>
      <c r="G110" s="181" t="n">
        <f aca="false">E110*F110</f>
        <v>0</v>
      </c>
      <c r="H110" s="182" t="n">
        <v>0</v>
      </c>
      <c r="I110" s="182" t="n">
        <f aca="false">E110*H110</f>
        <v>0</v>
      </c>
      <c r="J110" s="182" t="n">
        <v>0</v>
      </c>
      <c r="K110" s="182" t="n">
        <f aca="false">E110*J110</f>
        <v>0</v>
      </c>
      <c r="L110" s="0"/>
      <c r="M110" s="0"/>
      <c r="N110" s="0"/>
      <c r="O110" s="0"/>
      <c r="Q110" s="175" t="n">
        <v>2</v>
      </c>
      <c r="AA110" s="148" t="n">
        <v>8</v>
      </c>
      <c r="AB110" s="148" t="n">
        <v>0</v>
      </c>
      <c r="AC110" s="148" t="n">
        <v>3</v>
      </c>
      <c r="BB110" s="148" t="n">
        <v>1</v>
      </c>
      <c r="BC110" s="148" t="n">
        <f aca="false">IF(BB110=1,G110,0)</f>
        <v>0</v>
      </c>
      <c r="BD110" s="148" t="n">
        <f aca="false">IF(BB110=2,G110,0)</f>
        <v>0</v>
      </c>
      <c r="BE110" s="148" t="n">
        <f aca="false">IF(BB110=3,G110,0)</f>
        <v>0</v>
      </c>
      <c r="BF110" s="148" t="n">
        <f aca="false">IF(BB110=4,G110,0)</f>
        <v>0</v>
      </c>
      <c r="BG110" s="148" t="n">
        <f aca="false">IF(BB110=5,G110,0)</f>
        <v>0</v>
      </c>
      <c r="CA110" s="148" t="n">
        <v>8</v>
      </c>
      <c r="CB110" s="148" t="n">
        <v>0</v>
      </c>
      <c r="CC110" s="183"/>
      <c r="CD110" s="183"/>
    </row>
    <row r="111" customFormat="false" ht="12.75" hidden="false" customHeight="false" outlineLevel="0" collapsed="false">
      <c r="A111" s="176" t="n">
        <v>25</v>
      </c>
      <c r="B111" s="177" t="s">
        <v>196</v>
      </c>
      <c r="C111" s="178" t="s">
        <v>197</v>
      </c>
      <c r="D111" s="179" t="s">
        <v>195</v>
      </c>
      <c r="E111" s="180" t="n">
        <v>8.54172600000076</v>
      </c>
      <c r="F111" s="180"/>
      <c r="G111" s="181" t="n">
        <f aca="false">E111*F111</f>
        <v>0</v>
      </c>
      <c r="H111" s="182" t="n">
        <v>0</v>
      </c>
      <c r="I111" s="182" t="n">
        <f aca="false">E111*H111</f>
        <v>0</v>
      </c>
      <c r="J111" s="182" t="n">
        <v>0</v>
      </c>
      <c r="K111" s="182" t="n">
        <f aca="false">E111*J111</f>
        <v>0</v>
      </c>
      <c r="L111" s="0"/>
      <c r="M111" s="0"/>
      <c r="N111" s="0"/>
      <c r="O111" s="0"/>
      <c r="Q111" s="175" t="n">
        <v>2</v>
      </c>
      <c r="AA111" s="148" t="n">
        <v>8</v>
      </c>
      <c r="AB111" s="148" t="n">
        <v>0</v>
      </c>
      <c r="AC111" s="148" t="n">
        <v>3</v>
      </c>
      <c r="BB111" s="148" t="n">
        <v>1</v>
      </c>
      <c r="BC111" s="148" t="n">
        <f aca="false">IF(BB111=1,G111,0)</f>
        <v>0</v>
      </c>
      <c r="BD111" s="148" t="n">
        <f aca="false">IF(BB111=2,G111,0)</f>
        <v>0</v>
      </c>
      <c r="BE111" s="148" t="n">
        <f aca="false">IF(BB111=3,G111,0)</f>
        <v>0</v>
      </c>
      <c r="BF111" s="148" t="n">
        <f aca="false">IF(BB111=4,G111,0)</f>
        <v>0</v>
      </c>
      <c r="BG111" s="148" t="n">
        <f aca="false">IF(BB111=5,G111,0)</f>
        <v>0</v>
      </c>
      <c r="CA111" s="148" t="n">
        <v>8</v>
      </c>
      <c r="CB111" s="148" t="n">
        <v>0</v>
      </c>
      <c r="CC111" s="183"/>
      <c r="CD111" s="183"/>
    </row>
    <row r="112" customFormat="false" ht="12.75" hidden="false" customHeight="false" outlineLevel="0" collapsed="false">
      <c r="A112" s="176" t="n">
        <v>26</v>
      </c>
      <c r="B112" s="177" t="s">
        <v>198</v>
      </c>
      <c r="C112" s="178" t="s">
        <v>199</v>
      </c>
      <c r="D112" s="179" t="s">
        <v>195</v>
      </c>
      <c r="E112" s="180" t="n">
        <v>76.8755340000069</v>
      </c>
      <c r="F112" s="180"/>
      <c r="G112" s="181" t="n">
        <f aca="false">E112*F112</f>
        <v>0</v>
      </c>
      <c r="H112" s="182" t="n">
        <v>0</v>
      </c>
      <c r="I112" s="182" t="n">
        <f aca="false">E112*H112</f>
        <v>0</v>
      </c>
      <c r="J112" s="182" t="n">
        <v>0</v>
      </c>
      <c r="K112" s="182" t="n">
        <f aca="false">E112*J112</f>
        <v>0</v>
      </c>
      <c r="L112" s="0"/>
      <c r="M112" s="0"/>
      <c r="N112" s="0"/>
      <c r="O112" s="0"/>
      <c r="Q112" s="175" t="n">
        <v>2</v>
      </c>
      <c r="AA112" s="148" t="n">
        <v>8</v>
      </c>
      <c r="AB112" s="148" t="n">
        <v>0</v>
      </c>
      <c r="AC112" s="148" t="n">
        <v>3</v>
      </c>
      <c r="BB112" s="148" t="n">
        <v>1</v>
      </c>
      <c r="BC112" s="148" t="n">
        <f aca="false">IF(BB112=1,G112,0)</f>
        <v>0</v>
      </c>
      <c r="BD112" s="148" t="n">
        <f aca="false">IF(BB112=2,G112,0)</f>
        <v>0</v>
      </c>
      <c r="BE112" s="148" t="n">
        <f aca="false">IF(BB112=3,G112,0)</f>
        <v>0</v>
      </c>
      <c r="BF112" s="148" t="n">
        <f aca="false">IF(BB112=4,G112,0)</f>
        <v>0</v>
      </c>
      <c r="BG112" s="148" t="n">
        <f aca="false">IF(BB112=5,G112,0)</f>
        <v>0</v>
      </c>
      <c r="CA112" s="148" t="n">
        <v>8</v>
      </c>
      <c r="CB112" s="148" t="n">
        <v>0</v>
      </c>
      <c r="CC112" s="183"/>
      <c r="CD112" s="183"/>
    </row>
    <row r="113" customFormat="false" ht="12.75" hidden="false" customHeight="false" outlineLevel="0" collapsed="false">
      <c r="A113" s="176" t="n">
        <v>27</v>
      </c>
      <c r="B113" s="177" t="s">
        <v>200</v>
      </c>
      <c r="C113" s="178" t="s">
        <v>201</v>
      </c>
      <c r="D113" s="179" t="s">
        <v>195</v>
      </c>
      <c r="E113" s="180" t="n">
        <v>8.54172600000076</v>
      </c>
      <c r="F113" s="180"/>
      <c r="G113" s="181" t="n">
        <f aca="false">E113*F113</f>
        <v>0</v>
      </c>
      <c r="H113" s="182" t="n">
        <v>0</v>
      </c>
      <c r="I113" s="182" t="n">
        <f aca="false">E113*H113</f>
        <v>0</v>
      </c>
      <c r="J113" s="182" t="n">
        <v>0</v>
      </c>
      <c r="K113" s="182" t="n">
        <f aca="false">E113*J113</f>
        <v>0</v>
      </c>
      <c r="L113" s="0"/>
      <c r="M113" s="0"/>
      <c r="N113" s="0"/>
      <c r="O113" s="0"/>
      <c r="Q113" s="175" t="n">
        <v>2</v>
      </c>
      <c r="AA113" s="148" t="n">
        <v>8</v>
      </c>
      <c r="AB113" s="148" t="n">
        <v>0</v>
      </c>
      <c r="AC113" s="148" t="n">
        <v>3</v>
      </c>
      <c r="BB113" s="148" t="n">
        <v>1</v>
      </c>
      <c r="BC113" s="148" t="n">
        <f aca="false">IF(BB113=1,G113,0)</f>
        <v>0</v>
      </c>
      <c r="BD113" s="148" t="n">
        <f aca="false">IF(BB113=2,G113,0)</f>
        <v>0</v>
      </c>
      <c r="BE113" s="148" t="n">
        <f aca="false">IF(BB113=3,G113,0)</f>
        <v>0</v>
      </c>
      <c r="BF113" s="148" t="n">
        <f aca="false">IF(BB113=4,G113,0)</f>
        <v>0</v>
      </c>
      <c r="BG113" s="148" t="n">
        <f aca="false">IF(BB113=5,G113,0)</f>
        <v>0</v>
      </c>
      <c r="CA113" s="148" t="n">
        <v>8</v>
      </c>
      <c r="CB113" s="148" t="n">
        <v>0</v>
      </c>
      <c r="CC113" s="183"/>
      <c r="CD113" s="183"/>
    </row>
    <row r="114" customFormat="false" ht="12.75" hidden="false" customHeight="false" outlineLevel="0" collapsed="false">
      <c r="A114" s="176" t="n">
        <v>28</v>
      </c>
      <c r="B114" s="177" t="s">
        <v>202</v>
      </c>
      <c r="C114" s="178" t="s">
        <v>203</v>
      </c>
      <c r="D114" s="179" t="s">
        <v>195</v>
      </c>
      <c r="E114" s="180" t="n">
        <v>8.54172600000076</v>
      </c>
      <c r="F114" s="180"/>
      <c r="G114" s="181" t="n">
        <f aca="false">E114*F114</f>
        <v>0</v>
      </c>
      <c r="H114" s="182" t="n">
        <v>0</v>
      </c>
      <c r="I114" s="182" t="n">
        <f aca="false">E114*H114</f>
        <v>0</v>
      </c>
      <c r="J114" s="182" t="n">
        <v>0</v>
      </c>
      <c r="K114" s="182" t="n">
        <f aca="false">E114*J114</f>
        <v>0</v>
      </c>
      <c r="L114" s="0"/>
      <c r="M114" s="0"/>
      <c r="N114" s="0"/>
      <c r="O114" s="0"/>
      <c r="Q114" s="175" t="n">
        <v>2</v>
      </c>
      <c r="AA114" s="148" t="n">
        <v>8</v>
      </c>
      <c r="AB114" s="148" t="n">
        <v>1</v>
      </c>
      <c r="AC114" s="148" t="n">
        <v>3</v>
      </c>
      <c r="BB114" s="148" t="n">
        <v>1</v>
      </c>
      <c r="BC114" s="148" t="n">
        <f aca="false">IF(BB114=1,G114,0)</f>
        <v>0</v>
      </c>
      <c r="BD114" s="148" t="n">
        <f aca="false">IF(BB114=2,G114,0)</f>
        <v>0</v>
      </c>
      <c r="BE114" s="148" t="n">
        <f aca="false">IF(BB114=3,G114,0)</f>
        <v>0</v>
      </c>
      <c r="BF114" s="148" t="n">
        <f aca="false">IF(BB114=4,G114,0)</f>
        <v>0</v>
      </c>
      <c r="BG114" s="148" t="n">
        <f aca="false">IF(BB114=5,G114,0)</f>
        <v>0</v>
      </c>
      <c r="CA114" s="148" t="n">
        <v>8</v>
      </c>
      <c r="CB114" s="148" t="n">
        <v>1</v>
      </c>
      <c r="CC114" s="183"/>
      <c r="CD114" s="183"/>
    </row>
    <row r="115" customFormat="false" ht="12.75" hidden="false" customHeight="false" outlineLevel="0" collapsed="false">
      <c r="A115" s="195"/>
      <c r="B115" s="196" t="s">
        <v>114</v>
      </c>
      <c r="C115" s="197" t="n">
        <f aca="false">CONCATENATE(B64," ",C64)</f>
        <v>0</v>
      </c>
      <c r="D115" s="198"/>
      <c r="E115" s="199"/>
      <c r="F115" s="200"/>
      <c r="G115" s="201" t="n">
        <f aca="false">SUM(G64:G114)</f>
        <v>0</v>
      </c>
      <c r="H115" s="202"/>
      <c r="I115" s="203" t="n">
        <f aca="false">SUM(I64:I114)</f>
        <v>0.00989682000000273</v>
      </c>
      <c r="J115" s="202"/>
      <c r="K115" s="203" t="n">
        <f aca="false">SUM(K64:K114)</f>
        <v>-8.54172600000076</v>
      </c>
      <c r="L115" s="0"/>
      <c r="M115" s="0"/>
      <c r="N115" s="0"/>
      <c r="O115" s="0"/>
      <c r="Q115" s="175" t="n">
        <v>4</v>
      </c>
      <c r="AA115" s="0"/>
      <c r="AB115" s="0"/>
      <c r="AC115" s="0"/>
      <c r="BB115" s="0"/>
      <c r="BC115" s="204" t="n">
        <f aca="false">SUM(BC64:BC114)</f>
        <v>0</v>
      </c>
      <c r="BD115" s="204" t="n">
        <f aca="false">SUM(BD64:BD114)</f>
        <v>0</v>
      </c>
      <c r="BE115" s="204" t="n">
        <f aca="false">SUM(BE64:BE114)</f>
        <v>0</v>
      </c>
      <c r="BF115" s="204" t="n">
        <f aca="false">SUM(BF64:BF114)</f>
        <v>0</v>
      </c>
      <c r="BG115" s="204" t="n">
        <f aca="false">SUM(BG64:BG114)</f>
        <v>0</v>
      </c>
      <c r="CA115" s="0"/>
      <c r="CB115" s="0"/>
      <c r="CC115" s="0"/>
      <c r="CD115" s="0"/>
    </row>
    <row r="116" customFormat="false" ht="12.75" hidden="false" customHeight="false" outlineLevel="0" collapsed="false">
      <c r="A116" s="167" t="s">
        <v>99</v>
      </c>
      <c r="B116" s="168" t="s">
        <v>204</v>
      </c>
      <c r="C116" s="169" t="s">
        <v>205</v>
      </c>
      <c r="D116" s="170"/>
      <c r="E116" s="171"/>
      <c r="F116" s="171"/>
      <c r="G116" s="172"/>
      <c r="H116" s="173"/>
      <c r="I116" s="174"/>
      <c r="J116" s="173"/>
      <c r="K116" s="174"/>
      <c r="L116" s="0"/>
      <c r="M116" s="0"/>
      <c r="N116" s="0"/>
      <c r="O116" s="0"/>
      <c r="Q116" s="175" t="n">
        <v>1</v>
      </c>
      <c r="AA116" s="0"/>
      <c r="AB116" s="0"/>
      <c r="AC116" s="0"/>
      <c r="BB116" s="0"/>
      <c r="BC116" s="0"/>
      <c r="BD116" s="0"/>
      <c r="BE116" s="0"/>
      <c r="BF116" s="0"/>
      <c r="BG116" s="0"/>
      <c r="CA116" s="0"/>
      <c r="CB116" s="0"/>
      <c r="CC116" s="0"/>
      <c r="CD116" s="0"/>
    </row>
    <row r="117" customFormat="false" ht="12.75" hidden="false" customHeight="false" outlineLevel="0" collapsed="false">
      <c r="A117" s="176" t="n">
        <v>29</v>
      </c>
      <c r="B117" s="177" t="s">
        <v>206</v>
      </c>
      <c r="C117" s="178" t="s">
        <v>207</v>
      </c>
      <c r="D117" s="179" t="s">
        <v>195</v>
      </c>
      <c r="E117" s="180" t="n">
        <v>10.09609346</v>
      </c>
      <c r="F117" s="180"/>
      <c r="G117" s="181" t="n">
        <f aca="false">E117*F117</f>
        <v>0</v>
      </c>
      <c r="H117" s="182" t="n">
        <v>0</v>
      </c>
      <c r="I117" s="182" t="n">
        <f aca="false">E117*H117</f>
        <v>0</v>
      </c>
      <c r="J117" s="182" t="n">
        <v>0</v>
      </c>
      <c r="K117" s="182" t="n">
        <f aca="false">E117*J117</f>
        <v>0</v>
      </c>
      <c r="L117" s="0"/>
      <c r="M117" s="0"/>
      <c r="N117" s="0"/>
      <c r="O117" s="0"/>
      <c r="Q117" s="175" t="n">
        <v>2</v>
      </c>
      <c r="AA117" s="148" t="n">
        <v>7</v>
      </c>
      <c r="AB117" s="148" t="n">
        <v>1</v>
      </c>
      <c r="AC117" s="148" t="n">
        <v>2</v>
      </c>
      <c r="BB117" s="148" t="n">
        <v>1</v>
      </c>
      <c r="BC117" s="148" t="n">
        <f aca="false">IF(BB117=1,G117,0)</f>
        <v>0</v>
      </c>
      <c r="BD117" s="148" t="n">
        <f aca="false">IF(BB117=2,G117,0)</f>
        <v>0</v>
      </c>
      <c r="BE117" s="148" t="n">
        <f aca="false">IF(BB117=3,G117,0)</f>
        <v>0</v>
      </c>
      <c r="BF117" s="148" t="n">
        <f aca="false">IF(BB117=4,G117,0)</f>
        <v>0</v>
      </c>
      <c r="BG117" s="148" t="n">
        <f aca="false">IF(BB117=5,G117,0)</f>
        <v>0</v>
      </c>
      <c r="CA117" s="148" t="n">
        <v>7</v>
      </c>
      <c r="CB117" s="148" t="n">
        <v>1</v>
      </c>
      <c r="CC117" s="183"/>
      <c r="CD117" s="183"/>
    </row>
    <row r="118" customFormat="false" ht="12.75" hidden="false" customHeight="false" outlineLevel="0" collapsed="false">
      <c r="A118" s="195"/>
      <c r="B118" s="196" t="s">
        <v>114</v>
      </c>
      <c r="C118" s="197" t="n">
        <f aca="false">CONCATENATE(B116," ",C116)</f>
        <v>0</v>
      </c>
      <c r="D118" s="198"/>
      <c r="E118" s="199"/>
      <c r="F118" s="200"/>
      <c r="G118" s="201" t="n">
        <f aca="false">SUM(G116:G117)</f>
        <v>0</v>
      </c>
      <c r="H118" s="202"/>
      <c r="I118" s="203" t="n">
        <f aca="false">SUM(I116:I117)</f>
        <v>0</v>
      </c>
      <c r="J118" s="202"/>
      <c r="K118" s="203" t="n">
        <f aca="false">SUM(K116:K117)</f>
        <v>0</v>
      </c>
      <c r="L118" s="0"/>
      <c r="M118" s="0"/>
      <c r="N118" s="0"/>
      <c r="O118" s="0"/>
      <c r="Q118" s="175" t="n">
        <v>4</v>
      </c>
      <c r="AA118" s="0"/>
      <c r="AB118" s="0"/>
      <c r="AC118" s="0"/>
      <c r="BB118" s="0"/>
      <c r="BC118" s="204" t="n">
        <f aca="false">SUM(BC116:BC117)</f>
        <v>0</v>
      </c>
      <c r="BD118" s="204" t="n">
        <f aca="false">SUM(BD116:BD117)</f>
        <v>0</v>
      </c>
      <c r="BE118" s="204" t="n">
        <f aca="false">SUM(BE116:BE117)</f>
        <v>0</v>
      </c>
      <c r="BF118" s="204" t="n">
        <f aca="false">SUM(BF116:BF117)</f>
        <v>0</v>
      </c>
      <c r="BG118" s="204" t="n">
        <f aca="false">SUM(BG116:BG117)</f>
        <v>0</v>
      </c>
      <c r="CA118" s="0"/>
      <c r="CB118" s="0"/>
      <c r="CC118" s="0"/>
      <c r="CD118" s="0"/>
    </row>
    <row r="119" customFormat="false" ht="12.75" hidden="false" customHeight="false" outlineLevel="0" collapsed="false">
      <c r="A119" s="167" t="s">
        <v>99</v>
      </c>
      <c r="B119" s="168" t="s">
        <v>208</v>
      </c>
      <c r="C119" s="169" t="s">
        <v>209</v>
      </c>
      <c r="D119" s="170"/>
      <c r="E119" s="171"/>
      <c r="F119" s="171"/>
      <c r="G119" s="172"/>
      <c r="H119" s="173"/>
      <c r="I119" s="174"/>
      <c r="J119" s="173"/>
      <c r="K119" s="174"/>
      <c r="L119" s="0"/>
      <c r="M119" s="0"/>
      <c r="N119" s="0"/>
      <c r="O119" s="0"/>
      <c r="Q119" s="175" t="n">
        <v>1</v>
      </c>
      <c r="AA119" s="0"/>
      <c r="AB119" s="0"/>
      <c r="AC119" s="0"/>
      <c r="BB119" s="0"/>
      <c r="BC119" s="0"/>
      <c r="BD119" s="0"/>
      <c r="BE119" s="0"/>
      <c r="BF119" s="0"/>
      <c r="BG119" s="0"/>
      <c r="CA119" s="0"/>
      <c r="CB119" s="0"/>
      <c r="CC119" s="0"/>
      <c r="CD119" s="0"/>
    </row>
    <row r="120" customFormat="false" ht="22.5" hidden="false" customHeight="false" outlineLevel="0" collapsed="false">
      <c r="A120" s="176" t="n">
        <v>30</v>
      </c>
      <c r="B120" s="177" t="s">
        <v>210</v>
      </c>
      <c r="C120" s="178" t="s">
        <v>211</v>
      </c>
      <c r="D120" s="179" t="s">
        <v>119</v>
      </c>
      <c r="E120" s="180" t="n">
        <v>66.7661</v>
      </c>
      <c r="F120" s="180"/>
      <c r="G120" s="181" t="n">
        <f aca="false">E120*F120</f>
        <v>0</v>
      </c>
      <c r="H120" s="182" t="n">
        <v>0.00021</v>
      </c>
      <c r="I120" s="182" t="n">
        <f aca="false">E120*H120</f>
        <v>0.014020881</v>
      </c>
      <c r="J120" s="182" t="n">
        <v>0</v>
      </c>
      <c r="K120" s="182" t="n">
        <f aca="false">E120*J120</f>
        <v>0</v>
      </c>
      <c r="L120" s="0"/>
      <c r="M120" s="0"/>
      <c r="N120" s="0"/>
      <c r="O120" s="0"/>
      <c r="Q120" s="175" t="n">
        <v>2</v>
      </c>
      <c r="AA120" s="148" t="n">
        <v>1</v>
      </c>
      <c r="AB120" s="148" t="n">
        <v>7</v>
      </c>
      <c r="AC120" s="148" t="n">
        <v>7</v>
      </c>
      <c r="BB120" s="148" t="n">
        <v>2</v>
      </c>
      <c r="BC120" s="148" t="n">
        <f aca="false">IF(BB120=1,G120,0)</f>
        <v>0</v>
      </c>
      <c r="BD120" s="148" t="n">
        <f aca="false">IF(BB120=2,G120,0)</f>
        <v>0</v>
      </c>
      <c r="BE120" s="148" t="n">
        <f aca="false">IF(BB120=3,G120,0)</f>
        <v>0</v>
      </c>
      <c r="BF120" s="148" t="n">
        <f aca="false">IF(BB120=4,G120,0)</f>
        <v>0</v>
      </c>
      <c r="BG120" s="148" t="n">
        <f aca="false">IF(BB120=5,G120,0)</f>
        <v>0</v>
      </c>
      <c r="CA120" s="148" t="n">
        <v>1</v>
      </c>
      <c r="CB120" s="148" t="n">
        <v>7</v>
      </c>
      <c r="CC120" s="183"/>
      <c r="CD120" s="183"/>
    </row>
    <row r="121" customFormat="false" ht="12.75" hidden="false" customHeight="true" outlineLevel="0" collapsed="false">
      <c r="A121" s="184"/>
      <c r="B121" s="185"/>
      <c r="C121" s="189" t="s">
        <v>212</v>
      </c>
      <c r="D121" s="189"/>
      <c r="E121" s="190" t="n">
        <v>0</v>
      </c>
      <c r="F121" s="191"/>
      <c r="G121" s="192"/>
      <c r="H121" s="193"/>
      <c r="I121" s="194"/>
      <c r="J121" s="193"/>
      <c r="K121" s="194"/>
      <c r="L121" s="0"/>
      <c r="M121" s="188" t="s">
        <v>212</v>
      </c>
      <c r="N121" s="0"/>
      <c r="O121" s="188"/>
      <c r="Q121" s="175"/>
      <c r="AA121" s="0"/>
      <c r="AB121" s="0"/>
      <c r="AC121" s="0"/>
      <c r="BB121" s="0"/>
      <c r="BC121" s="0"/>
      <c r="BD121" s="0"/>
      <c r="BE121" s="0"/>
      <c r="BF121" s="0"/>
      <c r="BG121" s="0"/>
      <c r="CA121" s="0"/>
      <c r="CB121" s="0"/>
      <c r="CC121" s="0"/>
      <c r="CD121" s="0"/>
    </row>
    <row r="122" customFormat="false" ht="12.75" hidden="false" customHeight="true" outlineLevel="0" collapsed="false">
      <c r="A122" s="184"/>
      <c r="B122" s="185"/>
      <c r="C122" s="189" t="s">
        <v>213</v>
      </c>
      <c r="D122" s="189"/>
      <c r="E122" s="190" t="n">
        <v>0</v>
      </c>
      <c r="F122" s="191"/>
      <c r="G122" s="192"/>
      <c r="H122" s="193"/>
      <c r="I122" s="194"/>
      <c r="J122" s="193"/>
      <c r="K122" s="194"/>
      <c r="L122" s="0"/>
      <c r="M122" s="188" t="s">
        <v>213</v>
      </c>
      <c r="N122" s="0"/>
      <c r="O122" s="188"/>
      <c r="Q122" s="175"/>
      <c r="AA122" s="0"/>
      <c r="AB122" s="0"/>
      <c r="AC122" s="0"/>
      <c r="BB122" s="0"/>
      <c r="BC122" s="0"/>
      <c r="BD122" s="0"/>
      <c r="BE122" s="0"/>
      <c r="BF122" s="0"/>
      <c r="BG122" s="0"/>
      <c r="CA122" s="0"/>
      <c r="CB122" s="0"/>
      <c r="CC122" s="0"/>
      <c r="CD122" s="0"/>
    </row>
    <row r="123" customFormat="false" ht="12.75" hidden="false" customHeight="true" outlineLevel="0" collapsed="false">
      <c r="A123" s="184"/>
      <c r="B123" s="185"/>
      <c r="C123" s="189" t="s">
        <v>214</v>
      </c>
      <c r="D123" s="189"/>
      <c r="E123" s="190" t="n">
        <v>7.9781</v>
      </c>
      <c r="F123" s="191"/>
      <c r="G123" s="192"/>
      <c r="H123" s="193"/>
      <c r="I123" s="194"/>
      <c r="J123" s="193"/>
      <c r="K123" s="194"/>
      <c r="L123" s="0"/>
      <c r="M123" s="188" t="s">
        <v>214</v>
      </c>
      <c r="N123" s="0"/>
      <c r="O123" s="188"/>
      <c r="Q123" s="175"/>
      <c r="AA123" s="0"/>
      <c r="AB123" s="0"/>
      <c r="AC123" s="0"/>
      <c r="BB123" s="0"/>
      <c r="BC123" s="0"/>
      <c r="BD123" s="0"/>
      <c r="BE123" s="0"/>
      <c r="BF123" s="0"/>
      <c r="BG123" s="0"/>
      <c r="CA123" s="0"/>
      <c r="CB123" s="0"/>
      <c r="CC123" s="0"/>
      <c r="CD123" s="0"/>
    </row>
    <row r="124" customFormat="false" ht="12.75" hidden="false" customHeight="true" outlineLevel="0" collapsed="false">
      <c r="A124" s="184"/>
      <c r="B124" s="185"/>
      <c r="C124" s="189" t="s">
        <v>215</v>
      </c>
      <c r="D124" s="189"/>
      <c r="E124" s="190" t="n">
        <v>1.1104</v>
      </c>
      <c r="F124" s="191"/>
      <c r="G124" s="192"/>
      <c r="H124" s="193"/>
      <c r="I124" s="194"/>
      <c r="J124" s="193"/>
      <c r="K124" s="194"/>
      <c r="L124" s="0"/>
      <c r="M124" s="188" t="s">
        <v>215</v>
      </c>
      <c r="N124" s="0"/>
      <c r="O124" s="188"/>
      <c r="Q124" s="175"/>
      <c r="AA124" s="0"/>
      <c r="AB124" s="0"/>
      <c r="AC124" s="0"/>
      <c r="BB124" s="0"/>
      <c r="BC124" s="0"/>
      <c r="BD124" s="0"/>
      <c r="BE124" s="0"/>
      <c r="BF124" s="0"/>
      <c r="BG124" s="0"/>
      <c r="CA124" s="0"/>
      <c r="CB124" s="0"/>
      <c r="CC124" s="0"/>
      <c r="CD124" s="0"/>
    </row>
    <row r="125" customFormat="false" ht="12.75" hidden="false" customHeight="true" outlineLevel="0" collapsed="false">
      <c r="A125" s="184"/>
      <c r="B125" s="185"/>
      <c r="C125" s="189" t="s">
        <v>216</v>
      </c>
      <c r="D125" s="189"/>
      <c r="E125" s="190" t="n">
        <v>7.9781</v>
      </c>
      <c r="F125" s="191"/>
      <c r="G125" s="192"/>
      <c r="H125" s="193"/>
      <c r="I125" s="194"/>
      <c r="J125" s="193"/>
      <c r="K125" s="194"/>
      <c r="L125" s="0"/>
      <c r="M125" s="188" t="s">
        <v>216</v>
      </c>
      <c r="N125" s="0"/>
      <c r="O125" s="188"/>
      <c r="Q125" s="175"/>
      <c r="AA125" s="0"/>
      <c r="AB125" s="0"/>
      <c r="AC125" s="0"/>
      <c r="BB125" s="0"/>
      <c r="BC125" s="0"/>
      <c r="BD125" s="0"/>
      <c r="BE125" s="0"/>
      <c r="BF125" s="0"/>
      <c r="BG125" s="0"/>
      <c r="CA125" s="0"/>
      <c r="CB125" s="0"/>
      <c r="CC125" s="0"/>
      <c r="CD125" s="0"/>
    </row>
    <row r="126" customFormat="false" ht="12.75" hidden="false" customHeight="true" outlineLevel="0" collapsed="false">
      <c r="A126" s="184"/>
      <c r="B126" s="185"/>
      <c r="C126" s="189" t="s">
        <v>217</v>
      </c>
      <c r="D126" s="189"/>
      <c r="E126" s="190" t="n">
        <v>1.1104</v>
      </c>
      <c r="F126" s="191"/>
      <c r="G126" s="192"/>
      <c r="H126" s="193"/>
      <c r="I126" s="194"/>
      <c r="J126" s="193"/>
      <c r="K126" s="194"/>
      <c r="L126" s="0"/>
      <c r="M126" s="188" t="s">
        <v>217</v>
      </c>
      <c r="N126" s="0"/>
      <c r="O126" s="188"/>
      <c r="Q126" s="175"/>
      <c r="AA126" s="0"/>
      <c r="AB126" s="0"/>
      <c r="AC126" s="0"/>
      <c r="BB126" s="0"/>
      <c r="BC126" s="0"/>
      <c r="BD126" s="0"/>
      <c r="BE126" s="0"/>
      <c r="BF126" s="0"/>
      <c r="BG126" s="0"/>
      <c r="CA126" s="0"/>
      <c r="CB126" s="0"/>
      <c r="CC126" s="0"/>
      <c r="CD126" s="0"/>
    </row>
    <row r="127" customFormat="false" ht="12.75" hidden="false" customHeight="true" outlineLevel="0" collapsed="false">
      <c r="A127" s="184"/>
      <c r="B127" s="185"/>
      <c r="C127" s="205" t="s">
        <v>126</v>
      </c>
      <c r="D127" s="205"/>
      <c r="E127" s="206" t="n">
        <v>18.177</v>
      </c>
      <c r="F127" s="191"/>
      <c r="G127" s="192"/>
      <c r="H127" s="193"/>
      <c r="I127" s="194"/>
      <c r="J127" s="193"/>
      <c r="K127" s="194"/>
      <c r="L127" s="0"/>
      <c r="M127" s="188" t="s">
        <v>126</v>
      </c>
      <c r="N127" s="0"/>
      <c r="O127" s="188"/>
      <c r="Q127" s="175"/>
      <c r="AA127" s="0"/>
      <c r="AB127" s="0"/>
      <c r="AC127" s="0"/>
      <c r="BB127" s="0"/>
      <c r="BC127" s="0"/>
      <c r="BD127" s="0"/>
      <c r="BE127" s="0"/>
      <c r="BF127" s="0"/>
      <c r="BG127" s="0"/>
      <c r="CA127" s="0"/>
      <c r="CB127" s="0"/>
      <c r="CC127" s="0"/>
      <c r="CD127" s="0"/>
    </row>
    <row r="128" customFormat="false" ht="12.75" hidden="false" customHeight="true" outlineLevel="0" collapsed="false">
      <c r="A128" s="184"/>
      <c r="B128" s="185"/>
      <c r="C128" s="189" t="s">
        <v>218</v>
      </c>
      <c r="D128" s="189"/>
      <c r="E128" s="190" t="n">
        <v>0</v>
      </c>
      <c r="F128" s="191"/>
      <c r="G128" s="192"/>
      <c r="H128" s="193"/>
      <c r="I128" s="194"/>
      <c r="J128" s="193"/>
      <c r="K128" s="194"/>
      <c r="L128" s="0"/>
      <c r="M128" s="188" t="s">
        <v>218</v>
      </c>
      <c r="N128" s="0"/>
      <c r="O128" s="188"/>
      <c r="Q128" s="175"/>
      <c r="AA128" s="0"/>
      <c r="AB128" s="0"/>
      <c r="AC128" s="0"/>
      <c r="BB128" s="0"/>
      <c r="BC128" s="0"/>
      <c r="BD128" s="0"/>
      <c r="BE128" s="0"/>
      <c r="BF128" s="0"/>
      <c r="BG128" s="0"/>
      <c r="CA128" s="0"/>
      <c r="CB128" s="0"/>
      <c r="CC128" s="0"/>
      <c r="CD128" s="0"/>
    </row>
    <row r="129" customFormat="false" ht="12.75" hidden="false" customHeight="true" outlineLevel="0" collapsed="false">
      <c r="A129" s="184"/>
      <c r="B129" s="185"/>
      <c r="C129" s="189" t="s">
        <v>219</v>
      </c>
      <c r="D129" s="189"/>
      <c r="E129" s="190" t="n">
        <v>8.9175</v>
      </c>
      <c r="F129" s="191"/>
      <c r="G129" s="192"/>
      <c r="H129" s="193"/>
      <c r="I129" s="194"/>
      <c r="J129" s="193"/>
      <c r="K129" s="194"/>
      <c r="L129" s="0"/>
      <c r="M129" s="188" t="s">
        <v>219</v>
      </c>
      <c r="N129" s="0"/>
      <c r="O129" s="188"/>
      <c r="Q129" s="175"/>
      <c r="AA129" s="0"/>
      <c r="AB129" s="0"/>
      <c r="AC129" s="0"/>
      <c r="BB129" s="0"/>
      <c r="BC129" s="0"/>
      <c r="BD129" s="0"/>
      <c r="BE129" s="0"/>
      <c r="BF129" s="0"/>
      <c r="BG129" s="0"/>
      <c r="CA129" s="0"/>
      <c r="CB129" s="0"/>
      <c r="CC129" s="0"/>
      <c r="CD129" s="0"/>
    </row>
    <row r="130" customFormat="false" ht="12.75" hidden="false" customHeight="true" outlineLevel="0" collapsed="false">
      <c r="A130" s="184"/>
      <c r="B130" s="185"/>
      <c r="C130" s="189" t="s">
        <v>220</v>
      </c>
      <c r="D130" s="189"/>
      <c r="E130" s="190" t="n">
        <v>7.7408</v>
      </c>
      <c r="F130" s="191"/>
      <c r="G130" s="192"/>
      <c r="H130" s="193"/>
      <c r="I130" s="194"/>
      <c r="J130" s="193"/>
      <c r="K130" s="194"/>
      <c r="L130" s="0"/>
      <c r="M130" s="188" t="s">
        <v>220</v>
      </c>
      <c r="N130" s="0"/>
      <c r="O130" s="188"/>
      <c r="Q130" s="175"/>
      <c r="AA130" s="0"/>
      <c r="AB130" s="0"/>
      <c r="AC130" s="0"/>
      <c r="BB130" s="0"/>
      <c r="BC130" s="0"/>
      <c r="BD130" s="0"/>
      <c r="BE130" s="0"/>
      <c r="BF130" s="0"/>
      <c r="BG130" s="0"/>
      <c r="CA130" s="0"/>
      <c r="CB130" s="0"/>
      <c r="CC130" s="0"/>
      <c r="CD130" s="0"/>
    </row>
    <row r="131" customFormat="false" ht="12.75" hidden="false" customHeight="true" outlineLevel="0" collapsed="false">
      <c r="A131" s="184"/>
      <c r="B131" s="185"/>
      <c r="C131" s="189" t="s">
        <v>221</v>
      </c>
      <c r="D131" s="189"/>
      <c r="E131" s="190" t="n">
        <v>24.19</v>
      </c>
      <c r="F131" s="191"/>
      <c r="G131" s="192"/>
      <c r="H131" s="193"/>
      <c r="I131" s="194"/>
      <c r="J131" s="193"/>
      <c r="K131" s="194"/>
      <c r="L131" s="0"/>
      <c r="M131" s="188" t="s">
        <v>221</v>
      </c>
      <c r="N131" s="0"/>
      <c r="O131" s="188"/>
      <c r="Q131" s="175"/>
      <c r="AA131" s="0"/>
      <c r="AB131" s="0"/>
      <c r="AC131" s="0"/>
      <c r="BB131" s="0"/>
      <c r="BC131" s="0"/>
      <c r="BD131" s="0"/>
      <c r="BE131" s="0"/>
      <c r="BF131" s="0"/>
      <c r="BG131" s="0"/>
      <c r="CA131" s="0"/>
      <c r="CB131" s="0"/>
      <c r="CC131" s="0"/>
      <c r="CD131" s="0"/>
    </row>
    <row r="132" customFormat="false" ht="12.75" hidden="false" customHeight="true" outlineLevel="0" collapsed="false">
      <c r="A132" s="184"/>
      <c r="B132" s="185"/>
      <c r="C132" s="189" t="s">
        <v>222</v>
      </c>
      <c r="D132" s="189"/>
      <c r="E132" s="190" t="n">
        <v>7.7408</v>
      </c>
      <c r="F132" s="191"/>
      <c r="G132" s="192"/>
      <c r="H132" s="193"/>
      <c r="I132" s="194"/>
      <c r="J132" s="193"/>
      <c r="K132" s="194"/>
      <c r="L132" s="0"/>
      <c r="M132" s="188" t="s">
        <v>222</v>
      </c>
      <c r="N132" s="0"/>
      <c r="O132" s="188"/>
      <c r="Q132" s="175"/>
      <c r="AA132" s="0"/>
      <c r="AB132" s="0"/>
      <c r="AC132" s="0"/>
      <c r="BB132" s="0"/>
      <c r="BC132" s="0"/>
      <c r="BD132" s="0"/>
      <c r="BE132" s="0"/>
      <c r="BF132" s="0"/>
      <c r="BG132" s="0"/>
      <c r="CA132" s="0"/>
      <c r="CB132" s="0"/>
      <c r="CC132" s="0"/>
      <c r="CD132" s="0"/>
    </row>
    <row r="133" customFormat="false" ht="12.75" hidden="false" customHeight="true" outlineLevel="0" collapsed="false">
      <c r="A133" s="184"/>
      <c r="B133" s="185"/>
      <c r="C133" s="205" t="s">
        <v>126</v>
      </c>
      <c r="D133" s="205"/>
      <c r="E133" s="206" t="n">
        <v>48.5891</v>
      </c>
      <c r="F133" s="191"/>
      <c r="G133" s="192"/>
      <c r="H133" s="193"/>
      <c r="I133" s="194"/>
      <c r="J133" s="193"/>
      <c r="K133" s="194"/>
      <c r="L133" s="0"/>
      <c r="M133" s="188" t="s">
        <v>126</v>
      </c>
      <c r="N133" s="0"/>
      <c r="O133" s="188"/>
      <c r="Q133" s="175"/>
      <c r="AA133" s="0"/>
      <c r="AB133" s="0"/>
      <c r="AC133" s="0"/>
      <c r="BB133" s="0"/>
      <c r="BC133" s="0"/>
      <c r="BD133" s="0"/>
      <c r="BE133" s="0"/>
      <c r="BF133" s="0"/>
      <c r="BG133" s="0"/>
      <c r="CA133" s="0"/>
      <c r="CB133" s="0"/>
      <c r="CC133" s="0"/>
      <c r="CD133" s="0"/>
    </row>
    <row r="134" customFormat="false" ht="22.5" hidden="false" customHeight="false" outlineLevel="0" collapsed="false">
      <c r="A134" s="176" t="n">
        <v>31</v>
      </c>
      <c r="B134" s="177" t="s">
        <v>223</v>
      </c>
      <c r="C134" s="178" t="s">
        <v>224</v>
      </c>
      <c r="D134" s="179" t="s">
        <v>119</v>
      </c>
      <c r="E134" s="180" t="n">
        <v>66.7661</v>
      </c>
      <c r="F134" s="180"/>
      <c r="G134" s="181" t="n">
        <f aca="false">E134*F134</f>
        <v>0</v>
      </c>
      <c r="H134" s="182" t="n">
        <v>0.00158000000000058</v>
      </c>
      <c r="I134" s="182" t="n">
        <f aca="false">E134*H134</f>
        <v>0.105490438000039</v>
      </c>
      <c r="J134" s="182" t="n">
        <v>0</v>
      </c>
      <c r="K134" s="182" t="n">
        <f aca="false">E134*J134</f>
        <v>0</v>
      </c>
      <c r="L134" s="0"/>
      <c r="M134" s="0"/>
      <c r="N134" s="0"/>
      <c r="O134" s="0"/>
      <c r="Q134" s="175" t="n">
        <v>2</v>
      </c>
      <c r="AA134" s="148" t="n">
        <v>1</v>
      </c>
      <c r="AB134" s="148" t="n">
        <v>7</v>
      </c>
      <c r="AC134" s="148" t="n">
        <v>7</v>
      </c>
      <c r="BB134" s="148" t="n">
        <v>2</v>
      </c>
      <c r="BC134" s="148" t="n">
        <f aca="false">IF(BB134=1,G134,0)</f>
        <v>0</v>
      </c>
      <c r="BD134" s="148" t="n">
        <f aca="false">IF(BB134=2,G134,0)</f>
        <v>0</v>
      </c>
      <c r="BE134" s="148" t="n">
        <f aca="false">IF(BB134=3,G134,0)</f>
        <v>0</v>
      </c>
      <c r="BF134" s="148" t="n">
        <f aca="false">IF(BB134=4,G134,0)</f>
        <v>0</v>
      </c>
      <c r="BG134" s="148" t="n">
        <f aca="false">IF(BB134=5,G134,0)</f>
        <v>0</v>
      </c>
      <c r="CA134" s="148" t="n">
        <v>1</v>
      </c>
      <c r="CB134" s="148" t="n">
        <v>7</v>
      </c>
      <c r="CC134" s="183"/>
      <c r="CD134" s="183"/>
    </row>
    <row r="135" customFormat="false" ht="12.75" hidden="false" customHeight="true" outlineLevel="0" collapsed="false">
      <c r="A135" s="184"/>
      <c r="B135" s="185"/>
      <c r="C135" s="189" t="s">
        <v>212</v>
      </c>
      <c r="D135" s="189"/>
      <c r="E135" s="190" t="n">
        <v>0</v>
      </c>
      <c r="F135" s="191"/>
      <c r="G135" s="192"/>
      <c r="H135" s="193"/>
      <c r="I135" s="194"/>
      <c r="J135" s="193"/>
      <c r="K135" s="194"/>
      <c r="L135" s="0"/>
      <c r="M135" s="188" t="s">
        <v>212</v>
      </c>
      <c r="N135" s="0"/>
      <c r="O135" s="188"/>
      <c r="Q135" s="175"/>
      <c r="AA135" s="0"/>
      <c r="AB135" s="0"/>
      <c r="AC135" s="0"/>
      <c r="BB135" s="0"/>
      <c r="BC135" s="0"/>
      <c r="BD135" s="0"/>
      <c r="BE135" s="0"/>
      <c r="BF135" s="0"/>
      <c r="BG135" s="0"/>
      <c r="CA135" s="0"/>
      <c r="CB135" s="0"/>
      <c r="CC135" s="0"/>
      <c r="CD135" s="0"/>
    </row>
    <row r="136" customFormat="false" ht="12.75" hidden="false" customHeight="true" outlineLevel="0" collapsed="false">
      <c r="A136" s="184"/>
      <c r="B136" s="185"/>
      <c r="C136" s="189" t="s">
        <v>213</v>
      </c>
      <c r="D136" s="189"/>
      <c r="E136" s="190" t="n">
        <v>0</v>
      </c>
      <c r="F136" s="191"/>
      <c r="G136" s="192"/>
      <c r="H136" s="193"/>
      <c r="I136" s="194"/>
      <c r="J136" s="193"/>
      <c r="K136" s="194"/>
      <c r="L136" s="0"/>
      <c r="M136" s="188" t="s">
        <v>213</v>
      </c>
      <c r="N136" s="0"/>
      <c r="O136" s="188"/>
      <c r="Q136" s="175"/>
      <c r="AA136" s="0"/>
      <c r="AB136" s="0"/>
      <c r="AC136" s="0"/>
      <c r="BB136" s="0"/>
      <c r="BC136" s="0"/>
      <c r="BD136" s="0"/>
      <c r="BE136" s="0"/>
      <c r="BF136" s="0"/>
      <c r="BG136" s="0"/>
      <c r="CA136" s="0"/>
      <c r="CB136" s="0"/>
      <c r="CC136" s="0"/>
      <c r="CD136" s="0"/>
    </row>
    <row r="137" customFormat="false" ht="12.75" hidden="false" customHeight="true" outlineLevel="0" collapsed="false">
      <c r="A137" s="184"/>
      <c r="B137" s="185"/>
      <c r="C137" s="189" t="s">
        <v>214</v>
      </c>
      <c r="D137" s="189"/>
      <c r="E137" s="190" t="n">
        <v>7.9781</v>
      </c>
      <c r="F137" s="191"/>
      <c r="G137" s="192"/>
      <c r="H137" s="193"/>
      <c r="I137" s="194"/>
      <c r="J137" s="193"/>
      <c r="K137" s="194"/>
      <c r="L137" s="0"/>
      <c r="M137" s="188" t="s">
        <v>214</v>
      </c>
      <c r="N137" s="0"/>
      <c r="O137" s="188"/>
      <c r="Q137" s="175"/>
      <c r="AA137" s="0"/>
      <c r="AB137" s="0"/>
      <c r="AC137" s="0"/>
      <c r="BB137" s="0"/>
      <c r="BC137" s="0"/>
      <c r="BD137" s="0"/>
      <c r="BE137" s="0"/>
      <c r="BF137" s="0"/>
      <c r="BG137" s="0"/>
      <c r="CA137" s="0"/>
      <c r="CB137" s="0"/>
      <c r="CC137" s="0"/>
      <c r="CD137" s="0"/>
    </row>
    <row r="138" customFormat="false" ht="12.75" hidden="false" customHeight="true" outlineLevel="0" collapsed="false">
      <c r="A138" s="184"/>
      <c r="B138" s="185"/>
      <c r="C138" s="189" t="s">
        <v>215</v>
      </c>
      <c r="D138" s="189"/>
      <c r="E138" s="190" t="n">
        <v>1.1104</v>
      </c>
      <c r="F138" s="191"/>
      <c r="G138" s="192"/>
      <c r="H138" s="193"/>
      <c r="I138" s="194"/>
      <c r="J138" s="193"/>
      <c r="K138" s="194"/>
      <c r="L138" s="0"/>
      <c r="M138" s="188" t="s">
        <v>215</v>
      </c>
      <c r="N138" s="0"/>
      <c r="O138" s="188"/>
      <c r="Q138" s="175"/>
      <c r="AA138" s="0"/>
      <c r="AB138" s="0"/>
      <c r="AC138" s="0"/>
      <c r="BB138" s="0"/>
      <c r="BC138" s="0"/>
      <c r="BD138" s="0"/>
      <c r="BE138" s="0"/>
      <c r="BF138" s="0"/>
      <c r="BG138" s="0"/>
      <c r="CA138" s="0"/>
      <c r="CB138" s="0"/>
      <c r="CC138" s="0"/>
      <c r="CD138" s="0"/>
    </row>
    <row r="139" customFormat="false" ht="12.75" hidden="false" customHeight="true" outlineLevel="0" collapsed="false">
      <c r="A139" s="184"/>
      <c r="B139" s="185"/>
      <c r="C139" s="189" t="s">
        <v>216</v>
      </c>
      <c r="D139" s="189"/>
      <c r="E139" s="190" t="n">
        <v>7.9781</v>
      </c>
      <c r="F139" s="191"/>
      <c r="G139" s="192"/>
      <c r="H139" s="193"/>
      <c r="I139" s="194"/>
      <c r="J139" s="193"/>
      <c r="K139" s="194"/>
      <c r="L139" s="0"/>
      <c r="M139" s="188" t="s">
        <v>216</v>
      </c>
      <c r="N139" s="0"/>
      <c r="O139" s="188"/>
      <c r="Q139" s="175"/>
      <c r="AA139" s="0"/>
      <c r="AB139" s="0"/>
      <c r="AC139" s="0"/>
      <c r="BB139" s="0"/>
      <c r="BC139" s="0"/>
      <c r="BD139" s="0"/>
      <c r="BE139" s="0"/>
      <c r="BF139" s="0"/>
      <c r="BG139" s="0"/>
      <c r="CA139" s="0"/>
      <c r="CB139" s="0"/>
      <c r="CC139" s="0"/>
      <c r="CD139" s="0"/>
    </row>
    <row r="140" customFormat="false" ht="12.75" hidden="false" customHeight="true" outlineLevel="0" collapsed="false">
      <c r="A140" s="184"/>
      <c r="B140" s="185"/>
      <c r="C140" s="189" t="s">
        <v>217</v>
      </c>
      <c r="D140" s="189"/>
      <c r="E140" s="190" t="n">
        <v>1.1104</v>
      </c>
      <c r="F140" s="191"/>
      <c r="G140" s="192"/>
      <c r="H140" s="193"/>
      <c r="I140" s="194"/>
      <c r="J140" s="193"/>
      <c r="K140" s="194"/>
      <c r="L140" s="0"/>
      <c r="M140" s="188" t="s">
        <v>217</v>
      </c>
      <c r="N140" s="0"/>
      <c r="O140" s="188"/>
      <c r="Q140" s="175"/>
      <c r="AA140" s="0"/>
      <c r="AB140" s="0"/>
      <c r="AC140" s="0"/>
      <c r="BB140" s="0"/>
      <c r="BC140" s="0"/>
      <c r="BD140" s="0"/>
      <c r="BE140" s="0"/>
      <c r="BF140" s="0"/>
      <c r="BG140" s="0"/>
      <c r="CA140" s="0"/>
      <c r="CB140" s="0"/>
      <c r="CC140" s="0"/>
      <c r="CD140" s="0"/>
    </row>
    <row r="141" customFormat="false" ht="12.75" hidden="false" customHeight="true" outlineLevel="0" collapsed="false">
      <c r="A141" s="184"/>
      <c r="B141" s="185"/>
      <c r="C141" s="205" t="s">
        <v>126</v>
      </c>
      <c r="D141" s="205"/>
      <c r="E141" s="206" t="n">
        <v>18.177</v>
      </c>
      <c r="F141" s="191"/>
      <c r="G141" s="192"/>
      <c r="H141" s="193"/>
      <c r="I141" s="194"/>
      <c r="J141" s="193"/>
      <c r="K141" s="194"/>
      <c r="L141" s="0"/>
      <c r="M141" s="188" t="s">
        <v>126</v>
      </c>
      <c r="N141" s="0"/>
      <c r="O141" s="188"/>
      <c r="Q141" s="175"/>
      <c r="AA141" s="0"/>
      <c r="AB141" s="0"/>
      <c r="AC141" s="0"/>
      <c r="BB141" s="0"/>
      <c r="BC141" s="0"/>
      <c r="BD141" s="0"/>
      <c r="BE141" s="0"/>
      <c r="BF141" s="0"/>
      <c r="BG141" s="0"/>
      <c r="CA141" s="0"/>
      <c r="CB141" s="0"/>
      <c r="CC141" s="0"/>
      <c r="CD141" s="0"/>
    </row>
    <row r="142" customFormat="false" ht="12.75" hidden="false" customHeight="true" outlineLevel="0" collapsed="false">
      <c r="A142" s="184"/>
      <c r="B142" s="185"/>
      <c r="C142" s="189" t="s">
        <v>218</v>
      </c>
      <c r="D142" s="189"/>
      <c r="E142" s="190" t="n">
        <v>0</v>
      </c>
      <c r="F142" s="191"/>
      <c r="G142" s="192"/>
      <c r="H142" s="193"/>
      <c r="I142" s="194"/>
      <c r="J142" s="193"/>
      <c r="K142" s="194"/>
      <c r="L142" s="0"/>
      <c r="M142" s="188" t="s">
        <v>218</v>
      </c>
      <c r="N142" s="0"/>
      <c r="O142" s="188"/>
      <c r="Q142" s="175"/>
      <c r="AA142" s="0"/>
      <c r="AB142" s="0"/>
      <c r="AC142" s="0"/>
      <c r="BB142" s="0"/>
      <c r="BC142" s="0"/>
      <c r="BD142" s="0"/>
      <c r="BE142" s="0"/>
      <c r="BF142" s="0"/>
      <c r="BG142" s="0"/>
      <c r="CA142" s="0"/>
      <c r="CB142" s="0"/>
      <c r="CC142" s="0"/>
      <c r="CD142" s="0"/>
    </row>
    <row r="143" customFormat="false" ht="12.75" hidden="false" customHeight="true" outlineLevel="0" collapsed="false">
      <c r="A143" s="184"/>
      <c r="B143" s="185"/>
      <c r="C143" s="189" t="s">
        <v>219</v>
      </c>
      <c r="D143" s="189"/>
      <c r="E143" s="190" t="n">
        <v>8.9175</v>
      </c>
      <c r="F143" s="191"/>
      <c r="G143" s="192"/>
      <c r="H143" s="193"/>
      <c r="I143" s="194"/>
      <c r="J143" s="193"/>
      <c r="K143" s="194"/>
      <c r="L143" s="0"/>
      <c r="M143" s="188" t="s">
        <v>219</v>
      </c>
      <c r="N143" s="0"/>
      <c r="O143" s="188"/>
      <c r="Q143" s="175"/>
      <c r="AA143" s="0"/>
      <c r="AB143" s="0"/>
      <c r="AC143" s="0"/>
      <c r="BB143" s="0"/>
      <c r="BC143" s="0"/>
      <c r="BD143" s="0"/>
      <c r="BE143" s="0"/>
      <c r="BF143" s="0"/>
      <c r="BG143" s="0"/>
      <c r="CA143" s="0"/>
      <c r="CB143" s="0"/>
      <c r="CC143" s="0"/>
      <c r="CD143" s="0"/>
    </row>
    <row r="144" customFormat="false" ht="12.75" hidden="false" customHeight="true" outlineLevel="0" collapsed="false">
      <c r="A144" s="184"/>
      <c r="B144" s="185"/>
      <c r="C144" s="189" t="s">
        <v>220</v>
      </c>
      <c r="D144" s="189"/>
      <c r="E144" s="190" t="n">
        <v>7.7408</v>
      </c>
      <c r="F144" s="191"/>
      <c r="G144" s="192"/>
      <c r="H144" s="193"/>
      <c r="I144" s="194"/>
      <c r="J144" s="193"/>
      <c r="K144" s="194"/>
      <c r="L144" s="0"/>
      <c r="M144" s="188" t="s">
        <v>220</v>
      </c>
      <c r="N144" s="0"/>
      <c r="O144" s="188"/>
      <c r="Q144" s="175"/>
      <c r="AA144" s="0"/>
      <c r="AB144" s="0"/>
      <c r="AC144" s="0"/>
      <c r="BB144" s="0"/>
      <c r="BC144" s="0"/>
      <c r="BD144" s="0"/>
      <c r="BE144" s="0"/>
      <c r="BF144" s="0"/>
      <c r="BG144" s="0"/>
      <c r="CA144" s="0"/>
      <c r="CB144" s="0"/>
      <c r="CC144" s="0"/>
      <c r="CD144" s="0"/>
    </row>
    <row r="145" customFormat="false" ht="12.75" hidden="false" customHeight="true" outlineLevel="0" collapsed="false">
      <c r="A145" s="184"/>
      <c r="B145" s="185"/>
      <c r="C145" s="189" t="s">
        <v>221</v>
      </c>
      <c r="D145" s="189"/>
      <c r="E145" s="190" t="n">
        <v>24.19</v>
      </c>
      <c r="F145" s="191"/>
      <c r="G145" s="192"/>
      <c r="H145" s="193"/>
      <c r="I145" s="194"/>
      <c r="J145" s="193"/>
      <c r="K145" s="194"/>
      <c r="L145" s="0"/>
      <c r="M145" s="188" t="s">
        <v>221</v>
      </c>
      <c r="N145" s="0"/>
      <c r="O145" s="188"/>
      <c r="Q145" s="175"/>
      <c r="AA145" s="0"/>
      <c r="AB145" s="0"/>
      <c r="AC145" s="0"/>
      <c r="BB145" s="0"/>
      <c r="BC145" s="0"/>
      <c r="BD145" s="0"/>
      <c r="BE145" s="0"/>
      <c r="BF145" s="0"/>
      <c r="BG145" s="0"/>
      <c r="CA145" s="0"/>
      <c r="CB145" s="0"/>
      <c r="CC145" s="0"/>
      <c r="CD145" s="0"/>
    </row>
    <row r="146" customFormat="false" ht="12.75" hidden="false" customHeight="true" outlineLevel="0" collapsed="false">
      <c r="A146" s="184"/>
      <c r="B146" s="185"/>
      <c r="C146" s="189" t="s">
        <v>222</v>
      </c>
      <c r="D146" s="189"/>
      <c r="E146" s="190" t="n">
        <v>7.7408</v>
      </c>
      <c r="F146" s="191"/>
      <c r="G146" s="192"/>
      <c r="H146" s="193"/>
      <c r="I146" s="194"/>
      <c r="J146" s="193"/>
      <c r="K146" s="194"/>
      <c r="L146" s="0"/>
      <c r="M146" s="188" t="s">
        <v>222</v>
      </c>
      <c r="N146" s="0"/>
      <c r="O146" s="188"/>
      <c r="Q146" s="175"/>
      <c r="AA146" s="0"/>
      <c r="AB146" s="0"/>
      <c r="AC146" s="0"/>
      <c r="BB146" s="0"/>
      <c r="BC146" s="0"/>
      <c r="BD146" s="0"/>
      <c r="BE146" s="0"/>
      <c r="BF146" s="0"/>
      <c r="BG146" s="0"/>
      <c r="CA146" s="0"/>
      <c r="CB146" s="0"/>
      <c r="CC146" s="0"/>
      <c r="CD146" s="0"/>
    </row>
    <row r="147" customFormat="false" ht="12.75" hidden="false" customHeight="true" outlineLevel="0" collapsed="false">
      <c r="A147" s="184"/>
      <c r="B147" s="185"/>
      <c r="C147" s="205" t="s">
        <v>126</v>
      </c>
      <c r="D147" s="205"/>
      <c r="E147" s="206" t="n">
        <v>48.5891</v>
      </c>
      <c r="F147" s="191"/>
      <c r="G147" s="192"/>
      <c r="H147" s="193"/>
      <c r="I147" s="194"/>
      <c r="J147" s="193"/>
      <c r="K147" s="194"/>
      <c r="L147" s="0"/>
      <c r="M147" s="188" t="s">
        <v>126</v>
      </c>
      <c r="N147" s="0"/>
      <c r="O147" s="188"/>
      <c r="Q147" s="175"/>
      <c r="AA147" s="0"/>
      <c r="AB147" s="0"/>
      <c r="AC147" s="0"/>
      <c r="BB147" s="0"/>
      <c r="BC147" s="0"/>
      <c r="BD147" s="0"/>
      <c r="BE147" s="0"/>
      <c r="BF147" s="0"/>
      <c r="BG147" s="0"/>
      <c r="CA147" s="0"/>
      <c r="CB147" s="0"/>
      <c r="CC147" s="0"/>
      <c r="CD147" s="0"/>
    </row>
    <row r="148" customFormat="false" ht="12.75" hidden="false" customHeight="false" outlineLevel="0" collapsed="false">
      <c r="A148" s="176" t="n">
        <v>32</v>
      </c>
      <c r="B148" s="177" t="s">
        <v>225</v>
      </c>
      <c r="C148" s="178" t="s">
        <v>226</v>
      </c>
      <c r="D148" s="179" t="s">
        <v>75</v>
      </c>
      <c r="E148" s="180" t="n">
        <f aca="false">(G120+G134)/100</f>
        <v>0</v>
      </c>
      <c r="F148" s="180"/>
      <c r="G148" s="181" t="n">
        <f aca="false">E148*F148</f>
        <v>0</v>
      </c>
      <c r="H148" s="182" t="n">
        <v>0</v>
      </c>
      <c r="I148" s="182" t="n">
        <f aca="false">E148*H148</f>
        <v>0</v>
      </c>
      <c r="J148" s="182" t="n">
        <v>0</v>
      </c>
      <c r="K148" s="182" t="n">
        <f aca="false">E148*J148</f>
        <v>0</v>
      </c>
      <c r="L148" s="0"/>
      <c r="M148" s="0"/>
      <c r="N148" s="0"/>
      <c r="O148" s="0"/>
      <c r="Q148" s="175" t="n">
        <v>2</v>
      </c>
      <c r="AA148" s="148" t="n">
        <v>7</v>
      </c>
      <c r="AB148" s="148" t="n">
        <v>1002</v>
      </c>
      <c r="AC148" s="148" t="n">
        <v>5</v>
      </c>
      <c r="BB148" s="148" t="n">
        <v>2</v>
      </c>
      <c r="BC148" s="148" t="n">
        <f aca="false">IF(BB148=1,G148,0)</f>
        <v>0</v>
      </c>
      <c r="BD148" s="148" t="n">
        <f aca="false">IF(BB148=2,G148,0)</f>
        <v>0</v>
      </c>
      <c r="BE148" s="148" t="n">
        <f aca="false">IF(BB148=3,G148,0)</f>
        <v>0</v>
      </c>
      <c r="BF148" s="148" t="n">
        <f aca="false">IF(BB148=4,G148,0)</f>
        <v>0</v>
      </c>
      <c r="BG148" s="148" t="n">
        <f aca="false">IF(BB148=5,G148,0)</f>
        <v>0</v>
      </c>
      <c r="CA148" s="148" t="n">
        <v>7</v>
      </c>
      <c r="CB148" s="148" t="n">
        <v>1002</v>
      </c>
      <c r="CC148" s="183"/>
      <c r="CD148" s="183"/>
    </row>
    <row r="149" customFormat="false" ht="12.75" hidden="false" customHeight="false" outlineLevel="0" collapsed="false">
      <c r="A149" s="195"/>
      <c r="B149" s="196" t="s">
        <v>114</v>
      </c>
      <c r="C149" s="197" t="n">
        <f aca="false">CONCATENATE(B119," ",C119)</f>
        <v>0</v>
      </c>
      <c r="D149" s="198"/>
      <c r="E149" s="199"/>
      <c r="F149" s="200"/>
      <c r="G149" s="201" t="n">
        <f aca="false">SUM(G119:G148)</f>
        <v>0</v>
      </c>
      <c r="H149" s="202"/>
      <c r="I149" s="203" t="n">
        <f aca="false">SUM(I119:I148)</f>
        <v>0.119511319000039</v>
      </c>
      <c r="J149" s="202"/>
      <c r="K149" s="203" t="n">
        <f aca="false">SUM(K119:K148)</f>
        <v>0</v>
      </c>
      <c r="L149" s="0"/>
      <c r="M149" s="0"/>
      <c r="N149" s="0"/>
      <c r="O149" s="0"/>
      <c r="Q149" s="175" t="n">
        <v>4</v>
      </c>
      <c r="AA149" s="0"/>
      <c r="AB149" s="0"/>
      <c r="AC149" s="0"/>
      <c r="BB149" s="0"/>
      <c r="BC149" s="204" t="n">
        <f aca="false">SUM(BC119:BC148)</f>
        <v>0</v>
      </c>
      <c r="BD149" s="204" t="n">
        <f aca="false">SUM(BD119:BD148)</f>
        <v>0</v>
      </c>
      <c r="BE149" s="204" t="n">
        <f aca="false">SUM(BE119:BE148)</f>
        <v>0</v>
      </c>
      <c r="BF149" s="204" t="n">
        <f aca="false">SUM(BF119:BF148)</f>
        <v>0</v>
      </c>
      <c r="BG149" s="204" t="n">
        <f aca="false">SUM(BG119:BG148)</f>
        <v>0</v>
      </c>
      <c r="CA149" s="0"/>
      <c r="CB149" s="0"/>
      <c r="CC149" s="0"/>
      <c r="CD149" s="0"/>
    </row>
    <row r="150" customFormat="false" ht="12.75" hidden="false" customHeight="false" outlineLevel="0" collapsed="false">
      <c r="A150" s="167" t="s">
        <v>99</v>
      </c>
      <c r="B150" s="168" t="s">
        <v>227</v>
      </c>
      <c r="C150" s="169" t="s">
        <v>228</v>
      </c>
      <c r="D150" s="170"/>
      <c r="E150" s="171"/>
      <c r="F150" s="171"/>
      <c r="G150" s="172"/>
      <c r="H150" s="173"/>
      <c r="I150" s="174"/>
      <c r="J150" s="173"/>
      <c r="K150" s="174"/>
      <c r="L150" s="0"/>
      <c r="M150" s="0"/>
      <c r="N150" s="0"/>
      <c r="O150" s="0"/>
      <c r="Q150" s="175" t="n">
        <v>1</v>
      </c>
      <c r="AA150" s="0"/>
      <c r="AB150" s="0"/>
      <c r="AC150" s="0"/>
      <c r="BB150" s="0"/>
      <c r="BC150" s="0"/>
      <c r="BD150" s="0"/>
      <c r="BE150" s="0"/>
      <c r="BF150" s="0"/>
      <c r="BG150" s="0"/>
      <c r="CA150" s="0"/>
      <c r="CB150" s="0"/>
      <c r="CC150" s="0"/>
      <c r="CD150" s="0"/>
    </row>
    <row r="151" customFormat="false" ht="12.75" hidden="false" customHeight="false" outlineLevel="0" collapsed="false">
      <c r="A151" s="176" t="n">
        <v>33</v>
      </c>
      <c r="B151" s="177" t="s">
        <v>229</v>
      </c>
      <c r="C151" s="178" t="s">
        <v>230</v>
      </c>
      <c r="D151" s="179" t="s">
        <v>231</v>
      </c>
      <c r="E151" s="180" t="n">
        <v>1</v>
      </c>
      <c r="F151" s="180"/>
      <c r="G151" s="181" t="n">
        <f aca="false">E151*F151</f>
        <v>0</v>
      </c>
      <c r="H151" s="182" t="n">
        <v>0</v>
      </c>
      <c r="I151" s="182" t="n">
        <f aca="false">E151*H151</f>
        <v>0</v>
      </c>
      <c r="J151" s="182" t="n">
        <v>0</v>
      </c>
      <c r="K151" s="182" t="n">
        <f aca="false">E151*J151</f>
        <v>0</v>
      </c>
      <c r="L151" s="0"/>
      <c r="M151" s="0"/>
      <c r="N151" s="0"/>
      <c r="O151" s="0"/>
      <c r="Q151" s="175" t="n">
        <v>2</v>
      </c>
      <c r="AA151" s="148" t="n">
        <v>2</v>
      </c>
      <c r="AB151" s="148" t="n">
        <v>7</v>
      </c>
      <c r="AC151" s="148" t="n">
        <v>7</v>
      </c>
      <c r="BB151" s="148" t="n">
        <v>2</v>
      </c>
      <c r="BC151" s="148" t="n">
        <f aca="false">IF(BB151=1,G151,0)</f>
        <v>0</v>
      </c>
      <c r="BD151" s="148" t="n">
        <f aca="false">IF(BB151=2,G151,0)</f>
        <v>0</v>
      </c>
      <c r="BE151" s="148" t="n">
        <f aca="false">IF(BB151=3,G151,0)</f>
        <v>0</v>
      </c>
      <c r="BF151" s="148" t="n">
        <f aca="false">IF(BB151=4,G151,0)</f>
        <v>0</v>
      </c>
      <c r="BG151" s="148" t="n">
        <f aca="false">IF(BB151=5,G151,0)</f>
        <v>0</v>
      </c>
      <c r="CA151" s="148" t="n">
        <v>2</v>
      </c>
      <c r="CB151" s="148" t="n">
        <v>7</v>
      </c>
      <c r="CC151" s="183"/>
      <c r="CD151" s="183"/>
    </row>
    <row r="152" customFormat="false" ht="12.75" hidden="false" customHeight="true" outlineLevel="0" collapsed="false">
      <c r="A152" s="184"/>
      <c r="B152" s="185"/>
      <c r="C152" s="189" t="s">
        <v>232</v>
      </c>
      <c r="D152" s="189"/>
      <c r="E152" s="190" t="n">
        <v>1</v>
      </c>
      <c r="F152" s="191"/>
      <c r="G152" s="192"/>
      <c r="H152" s="193"/>
      <c r="I152" s="194"/>
      <c r="J152" s="193"/>
      <c r="K152" s="194"/>
      <c r="L152" s="0"/>
      <c r="M152" s="188" t="n">
        <v>1</v>
      </c>
      <c r="N152" s="0"/>
      <c r="O152" s="188"/>
      <c r="Q152" s="175"/>
      <c r="AA152" s="0"/>
      <c r="AB152" s="0"/>
      <c r="AC152" s="0"/>
      <c r="BB152" s="0"/>
      <c r="BC152" s="0"/>
      <c r="BD152" s="0"/>
      <c r="BE152" s="0"/>
      <c r="BF152" s="0"/>
      <c r="BG152" s="0"/>
      <c r="CA152" s="0"/>
      <c r="CB152" s="0"/>
      <c r="CC152" s="0"/>
      <c r="CD152" s="0"/>
    </row>
    <row r="153" customFormat="false" ht="12.75" hidden="false" customHeight="false" outlineLevel="0" collapsed="false">
      <c r="A153" s="195"/>
      <c r="B153" s="196" t="s">
        <v>114</v>
      </c>
      <c r="C153" s="197" t="n">
        <f aca="false">CONCATENATE(B150," ",C150)</f>
        <v>0</v>
      </c>
      <c r="D153" s="198"/>
      <c r="E153" s="199"/>
      <c r="F153" s="200"/>
      <c r="G153" s="201" t="n">
        <f aca="false">SUM(G150:G152)</f>
        <v>0</v>
      </c>
      <c r="H153" s="202"/>
      <c r="I153" s="203" t="n">
        <f aca="false">SUM(I150:I152)</f>
        <v>0</v>
      </c>
      <c r="J153" s="202"/>
      <c r="K153" s="203" t="n">
        <f aca="false">SUM(K150:K152)</f>
        <v>0</v>
      </c>
      <c r="L153" s="0"/>
      <c r="M153" s="0"/>
      <c r="N153" s="0"/>
      <c r="O153" s="0"/>
      <c r="Q153" s="175" t="n">
        <v>4</v>
      </c>
      <c r="AA153" s="0"/>
      <c r="AB153" s="0"/>
      <c r="AC153" s="0"/>
      <c r="BB153" s="0"/>
      <c r="BC153" s="204" t="n">
        <f aca="false">SUM(BC150:BC152)</f>
        <v>0</v>
      </c>
      <c r="BD153" s="204" t="n">
        <f aca="false">SUM(BD150:BD152)</f>
        <v>0</v>
      </c>
      <c r="BE153" s="204" t="n">
        <f aca="false">SUM(BE150:BE152)</f>
        <v>0</v>
      </c>
      <c r="BF153" s="204" t="n">
        <f aca="false">SUM(BF150:BF152)</f>
        <v>0</v>
      </c>
      <c r="BG153" s="204" t="n">
        <f aca="false">SUM(BG150:BG152)</f>
        <v>0</v>
      </c>
      <c r="CA153" s="0"/>
      <c r="CB153" s="0"/>
      <c r="CC153" s="0"/>
      <c r="CD153" s="0"/>
    </row>
    <row r="154" customFormat="false" ht="12.75" hidden="false" customHeight="false" outlineLevel="0" collapsed="false">
      <c r="A154" s="167" t="s">
        <v>99</v>
      </c>
      <c r="B154" s="168" t="s">
        <v>233</v>
      </c>
      <c r="C154" s="169" t="s">
        <v>234</v>
      </c>
      <c r="D154" s="170"/>
      <c r="E154" s="171"/>
      <c r="F154" s="171"/>
      <c r="G154" s="172"/>
      <c r="H154" s="173"/>
      <c r="I154" s="174"/>
      <c r="J154" s="173"/>
      <c r="K154" s="174"/>
      <c r="L154" s="0"/>
      <c r="M154" s="0"/>
      <c r="N154" s="0"/>
      <c r="O154" s="0"/>
      <c r="Q154" s="175" t="n">
        <v>1</v>
      </c>
      <c r="AA154" s="0"/>
      <c r="AB154" s="0"/>
      <c r="AC154" s="0"/>
      <c r="BB154" s="0"/>
      <c r="BC154" s="0"/>
      <c r="BD154" s="0"/>
      <c r="BE154" s="0"/>
      <c r="BF154" s="0"/>
      <c r="BG154" s="0"/>
      <c r="CA154" s="0"/>
      <c r="CB154" s="0"/>
      <c r="CC154" s="0"/>
      <c r="CD154" s="0"/>
    </row>
    <row r="155" customFormat="false" ht="12.75" hidden="false" customHeight="false" outlineLevel="0" collapsed="false">
      <c r="A155" s="176" t="n">
        <v>34</v>
      </c>
      <c r="B155" s="177" t="s">
        <v>235</v>
      </c>
      <c r="C155" s="178" t="s">
        <v>236</v>
      </c>
      <c r="D155" s="179" t="s">
        <v>231</v>
      </c>
      <c r="E155" s="180" t="n">
        <v>1</v>
      </c>
      <c r="F155" s="180" t="n">
        <v>0</v>
      </c>
      <c r="G155" s="181" t="n">
        <f aca="false">E155*F155</f>
        <v>0</v>
      </c>
      <c r="H155" s="182" t="n">
        <v>0</v>
      </c>
      <c r="I155" s="182" t="n">
        <f aca="false">E155*H155</f>
        <v>0</v>
      </c>
      <c r="J155" s="182" t="n">
        <v>0</v>
      </c>
      <c r="K155" s="182" t="n">
        <f aca="false">E155*J155</f>
        <v>0</v>
      </c>
      <c r="L155" s="0"/>
      <c r="M155" s="0"/>
      <c r="N155" s="0"/>
      <c r="O155" s="0"/>
      <c r="Q155" s="175" t="n">
        <v>2</v>
      </c>
      <c r="AA155" s="148" t="n">
        <v>2</v>
      </c>
      <c r="AB155" s="148" t="n">
        <v>7</v>
      </c>
      <c r="AC155" s="148" t="n">
        <v>7</v>
      </c>
      <c r="BB155" s="148" t="n">
        <v>2</v>
      </c>
      <c r="BC155" s="148" t="n">
        <f aca="false">IF(BB155=1,G155,0)</f>
        <v>0</v>
      </c>
      <c r="BD155" s="148" t="n">
        <f aca="false">IF(BB155=2,G155,0)</f>
        <v>0</v>
      </c>
      <c r="BE155" s="148" t="n">
        <f aca="false">IF(BB155=3,G155,0)</f>
        <v>0</v>
      </c>
      <c r="BF155" s="148" t="n">
        <f aca="false">IF(BB155=4,G155,0)</f>
        <v>0</v>
      </c>
      <c r="BG155" s="148" t="n">
        <f aca="false">IF(BB155=5,G155,0)</f>
        <v>0</v>
      </c>
      <c r="CA155" s="148" t="n">
        <v>2</v>
      </c>
      <c r="CB155" s="148" t="n">
        <v>7</v>
      </c>
      <c r="CC155" s="183"/>
      <c r="CD155" s="183"/>
    </row>
    <row r="156" customFormat="false" ht="12.75" hidden="false" customHeight="true" outlineLevel="0" collapsed="false">
      <c r="A156" s="184"/>
      <c r="B156" s="185"/>
      <c r="C156" s="189" t="s">
        <v>232</v>
      </c>
      <c r="D156" s="189"/>
      <c r="E156" s="190" t="n">
        <v>1</v>
      </c>
      <c r="F156" s="191"/>
      <c r="G156" s="192"/>
      <c r="H156" s="193"/>
      <c r="I156" s="194"/>
      <c r="J156" s="193"/>
      <c r="K156" s="194"/>
      <c r="L156" s="0"/>
      <c r="M156" s="188" t="n">
        <v>1</v>
      </c>
      <c r="N156" s="0"/>
      <c r="O156" s="188"/>
      <c r="Q156" s="175"/>
      <c r="AA156" s="0"/>
      <c r="AB156" s="0"/>
      <c r="AC156" s="0"/>
      <c r="BB156" s="0"/>
      <c r="BC156" s="0"/>
      <c r="BD156" s="0"/>
      <c r="BE156" s="0"/>
      <c r="BF156" s="0"/>
      <c r="BG156" s="0"/>
      <c r="CA156" s="0"/>
      <c r="CB156" s="0"/>
      <c r="CC156" s="0"/>
      <c r="CD156" s="0"/>
    </row>
    <row r="157" customFormat="false" ht="12.75" hidden="false" customHeight="false" outlineLevel="0" collapsed="false">
      <c r="A157" s="195"/>
      <c r="B157" s="196" t="s">
        <v>114</v>
      </c>
      <c r="C157" s="197" t="n">
        <f aca="false">CONCATENATE(B154," ",C154)</f>
        <v>0</v>
      </c>
      <c r="D157" s="198"/>
      <c r="E157" s="199"/>
      <c r="F157" s="200"/>
      <c r="G157" s="201" t="n">
        <f aca="false">SUM(G154:G156)</f>
        <v>0</v>
      </c>
      <c r="H157" s="202"/>
      <c r="I157" s="203" t="n">
        <f aca="false">SUM(I154:I156)</f>
        <v>0</v>
      </c>
      <c r="J157" s="202"/>
      <c r="K157" s="203" t="n">
        <f aca="false">SUM(K154:K156)</f>
        <v>0</v>
      </c>
      <c r="L157" s="0"/>
      <c r="M157" s="0"/>
      <c r="N157" s="0"/>
      <c r="O157" s="0"/>
      <c r="Q157" s="175" t="n">
        <v>4</v>
      </c>
      <c r="AA157" s="0"/>
      <c r="AB157" s="0"/>
      <c r="AC157" s="0"/>
      <c r="BB157" s="0"/>
      <c r="BC157" s="204" t="n">
        <f aca="false">SUM(BC154:BC156)</f>
        <v>0</v>
      </c>
      <c r="BD157" s="204" t="n">
        <f aca="false">SUM(BD154:BD156)</f>
        <v>0</v>
      </c>
      <c r="BE157" s="204" t="n">
        <f aca="false">SUM(BE154:BE156)</f>
        <v>0</v>
      </c>
      <c r="BF157" s="204" t="n">
        <f aca="false">SUM(BF154:BF156)</f>
        <v>0</v>
      </c>
      <c r="BG157" s="204" t="n">
        <f aca="false">SUM(BG154:BG156)</f>
        <v>0</v>
      </c>
      <c r="CA157" s="0"/>
      <c r="CB157" s="0"/>
      <c r="CC157" s="0"/>
      <c r="CD157" s="0"/>
    </row>
    <row r="158" customFormat="false" ht="12.75" hidden="false" customHeight="false" outlineLevel="0" collapsed="false">
      <c r="A158" s="167" t="s">
        <v>99</v>
      </c>
      <c r="B158" s="168" t="s">
        <v>237</v>
      </c>
      <c r="C158" s="169" t="s">
        <v>238</v>
      </c>
      <c r="D158" s="170"/>
      <c r="E158" s="171"/>
      <c r="F158" s="171"/>
      <c r="G158" s="172"/>
      <c r="H158" s="173"/>
      <c r="I158" s="174"/>
      <c r="J158" s="173"/>
      <c r="K158" s="174"/>
      <c r="L158" s="0"/>
      <c r="M158" s="0"/>
      <c r="N158" s="0"/>
      <c r="O158" s="0"/>
      <c r="Q158" s="175" t="n">
        <v>1</v>
      </c>
      <c r="AA158" s="0"/>
      <c r="AB158" s="0"/>
      <c r="AC158" s="0"/>
      <c r="BB158" s="0"/>
      <c r="BC158" s="0"/>
      <c r="BD158" s="0"/>
      <c r="BE158" s="0"/>
      <c r="BF158" s="0"/>
      <c r="BG158" s="0"/>
      <c r="CA158" s="0"/>
      <c r="CB158" s="0"/>
      <c r="CC158" s="0"/>
      <c r="CD158" s="0"/>
    </row>
    <row r="159" customFormat="false" ht="22.5" hidden="false" customHeight="false" outlineLevel="0" collapsed="false">
      <c r="A159" s="176" t="n">
        <v>35</v>
      </c>
      <c r="B159" s="177" t="s">
        <v>239</v>
      </c>
      <c r="C159" s="178" t="s">
        <v>240</v>
      </c>
      <c r="D159" s="179" t="s">
        <v>104</v>
      </c>
      <c r="E159" s="180" t="n">
        <v>2</v>
      </c>
      <c r="F159" s="180"/>
      <c r="G159" s="181" t="n">
        <f aca="false">E159*F159</f>
        <v>0</v>
      </c>
      <c r="H159" s="182" t="n">
        <v>0</v>
      </c>
      <c r="I159" s="182" t="n">
        <f aca="false">E159*H159</f>
        <v>0</v>
      </c>
      <c r="J159" s="182" t="n">
        <v>0</v>
      </c>
      <c r="K159" s="182" t="n">
        <f aca="false">E159*J159</f>
        <v>0</v>
      </c>
      <c r="L159" s="0"/>
      <c r="M159" s="0"/>
      <c r="N159" s="0"/>
      <c r="O159" s="0"/>
      <c r="Q159" s="175" t="n">
        <v>2</v>
      </c>
      <c r="AA159" s="148" t="n">
        <v>1</v>
      </c>
      <c r="AB159" s="148" t="n">
        <v>7</v>
      </c>
      <c r="AC159" s="148" t="n">
        <v>7</v>
      </c>
      <c r="BB159" s="148" t="n">
        <v>2</v>
      </c>
      <c r="BC159" s="148" t="n">
        <f aca="false">IF(BB159=1,G159,0)</f>
        <v>0</v>
      </c>
      <c r="BD159" s="148" t="n">
        <f aca="false">IF(BB159=2,G159,0)</f>
        <v>0</v>
      </c>
      <c r="BE159" s="148" t="n">
        <f aca="false">IF(BB159=3,G159,0)</f>
        <v>0</v>
      </c>
      <c r="BF159" s="148" t="n">
        <f aca="false">IF(BB159=4,G159,0)</f>
        <v>0</v>
      </c>
      <c r="BG159" s="148" t="n">
        <f aca="false">IF(BB159=5,G159,0)</f>
        <v>0</v>
      </c>
      <c r="CA159" s="148" t="n">
        <v>1</v>
      </c>
      <c r="CB159" s="148" t="n">
        <v>7</v>
      </c>
      <c r="CC159" s="183"/>
      <c r="CD159" s="183"/>
    </row>
    <row r="160" customFormat="false" ht="12.75" hidden="false" customHeight="true" outlineLevel="0" collapsed="false">
      <c r="A160" s="184"/>
      <c r="B160" s="185"/>
      <c r="C160" s="189" t="s">
        <v>106</v>
      </c>
      <c r="D160" s="189"/>
      <c r="E160" s="190" t="n">
        <v>2</v>
      </c>
      <c r="F160" s="191"/>
      <c r="G160" s="192"/>
      <c r="H160" s="193"/>
      <c r="I160" s="194"/>
      <c r="J160" s="193"/>
      <c r="K160" s="194"/>
      <c r="L160" s="0"/>
      <c r="M160" s="188" t="n">
        <v>2</v>
      </c>
      <c r="N160" s="0"/>
      <c r="O160" s="188"/>
      <c r="Q160" s="175"/>
      <c r="AA160" s="0"/>
      <c r="AB160" s="0"/>
      <c r="AC160" s="0"/>
      <c r="BB160" s="0"/>
      <c r="BC160" s="0"/>
      <c r="BD160" s="0"/>
      <c r="BE160" s="0"/>
      <c r="BF160" s="0"/>
      <c r="BG160" s="0"/>
      <c r="CA160" s="0"/>
      <c r="CB160" s="0"/>
      <c r="CC160" s="0"/>
      <c r="CD160" s="0"/>
    </row>
    <row r="161" customFormat="false" ht="22.5" hidden="false" customHeight="false" outlineLevel="0" collapsed="false">
      <c r="A161" s="176" t="n">
        <v>36</v>
      </c>
      <c r="B161" s="177" t="s">
        <v>241</v>
      </c>
      <c r="C161" s="178" t="s">
        <v>242</v>
      </c>
      <c r="D161" s="179" t="s">
        <v>104</v>
      </c>
      <c r="E161" s="180" t="n">
        <v>2</v>
      </c>
      <c r="F161" s="180"/>
      <c r="G161" s="181" t="n">
        <f aca="false">E161*F161</f>
        <v>0</v>
      </c>
      <c r="H161" s="182" t="n">
        <v>0</v>
      </c>
      <c r="I161" s="182" t="n">
        <f aca="false">E161*H161</f>
        <v>0</v>
      </c>
      <c r="J161" s="182" t="n">
        <v>0</v>
      </c>
      <c r="K161" s="182" t="n">
        <f aca="false">E161*J161</f>
        <v>0</v>
      </c>
      <c r="L161" s="0"/>
      <c r="M161" s="0"/>
      <c r="N161" s="0"/>
      <c r="O161" s="0"/>
      <c r="Q161" s="175" t="n">
        <v>2</v>
      </c>
      <c r="AA161" s="148" t="n">
        <v>1</v>
      </c>
      <c r="AB161" s="148" t="n">
        <v>7</v>
      </c>
      <c r="AC161" s="148" t="n">
        <v>7</v>
      </c>
      <c r="BB161" s="148" t="n">
        <v>2</v>
      </c>
      <c r="BC161" s="148" t="n">
        <f aca="false">IF(BB161=1,G161,0)</f>
        <v>0</v>
      </c>
      <c r="BD161" s="148" t="n">
        <f aca="false">IF(BB161=2,G161,0)</f>
        <v>0</v>
      </c>
      <c r="BE161" s="148" t="n">
        <f aca="false">IF(BB161=3,G161,0)</f>
        <v>0</v>
      </c>
      <c r="BF161" s="148" t="n">
        <f aca="false">IF(BB161=4,G161,0)</f>
        <v>0</v>
      </c>
      <c r="BG161" s="148" t="n">
        <f aca="false">IF(BB161=5,G161,0)</f>
        <v>0</v>
      </c>
      <c r="CA161" s="148" t="n">
        <v>1</v>
      </c>
      <c r="CB161" s="148" t="n">
        <v>7</v>
      </c>
      <c r="CC161" s="183"/>
      <c r="CD161" s="183"/>
    </row>
    <row r="162" customFormat="false" ht="12.75" hidden="false" customHeight="true" outlineLevel="0" collapsed="false">
      <c r="A162" s="184"/>
      <c r="B162" s="185"/>
      <c r="C162" s="189" t="s">
        <v>106</v>
      </c>
      <c r="D162" s="189"/>
      <c r="E162" s="190" t="n">
        <v>2</v>
      </c>
      <c r="F162" s="191"/>
      <c r="G162" s="192"/>
      <c r="H162" s="193"/>
      <c r="I162" s="194"/>
      <c r="J162" s="193"/>
      <c r="K162" s="194"/>
      <c r="L162" s="0"/>
      <c r="M162" s="188" t="n">
        <v>2</v>
      </c>
      <c r="N162" s="0"/>
      <c r="O162" s="188"/>
      <c r="Q162" s="175"/>
      <c r="AA162" s="0"/>
      <c r="AB162" s="0"/>
      <c r="AC162" s="0"/>
      <c r="BB162" s="0"/>
      <c r="BC162" s="0"/>
      <c r="BD162" s="0"/>
      <c r="BE162" s="0"/>
      <c r="BF162" s="0"/>
      <c r="BG162" s="0"/>
      <c r="CA162" s="0"/>
      <c r="CB162" s="0"/>
      <c r="CC162" s="0"/>
      <c r="CD162" s="0"/>
    </row>
    <row r="163" customFormat="false" ht="12.75" hidden="false" customHeight="false" outlineLevel="0" collapsed="false">
      <c r="A163" s="176" t="n">
        <v>37</v>
      </c>
      <c r="B163" s="177" t="s">
        <v>243</v>
      </c>
      <c r="C163" s="178" t="s">
        <v>244</v>
      </c>
      <c r="D163" s="179" t="s">
        <v>245</v>
      </c>
      <c r="E163" s="180" t="n">
        <v>6.3</v>
      </c>
      <c r="F163" s="180"/>
      <c r="G163" s="181" t="n">
        <f aca="false">E163*F163</f>
        <v>0</v>
      </c>
      <c r="H163" s="182" t="n">
        <v>0</v>
      </c>
      <c r="I163" s="182" t="n">
        <f aca="false">E163*H163</f>
        <v>0</v>
      </c>
      <c r="J163" s="182" t="n">
        <v>0</v>
      </c>
      <c r="K163" s="182" t="n">
        <f aca="false">E163*J163</f>
        <v>0</v>
      </c>
      <c r="L163" s="0"/>
      <c r="M163" s="0"/>
      <c r="N163" s="0"/>
      <c r="O163" s="0"/>
      <c r="Q163" s="175" t="n">
        <v>2</v>
      </c>
      <c r="AA163" s="148" t="n">
        <v>1</v>
      </c>
      <c r="AB163" s="148" t="n">
        <v>7</v>
      </c>
      <c r="AC163" s="148" t="n">
        <v>7</v>
      </c>
      <c r="BB163" s="148" t="n">
        <v>2</v>
      </c>
      <c r="BC163" s="148" t="n">
        <f aca="false">IF(BB163=1,G163,0)</f>
        <v>0</v>
      </c>
      <c r="BD163" s="148" t="n">
        <f aca="false">IF(BB163=2,G163,0)</f>
        <v>0</v>
      </c>
      <c r="BE163" s="148" t="n">
        <f aca="false">IF(BB163=3,G163,0)</f>
        <v>0</v>
      </c>
      <c r="BF163" s="148" t="n">
        <f aca="false">IF(BB163=4,G163,0)</f>
        <v>0</v>
      </c>
      <c r="BG163" s="148" t="n">
        <f aca="false">IF(BB163=5,G163,0)</f>
        <v>0</v>
      </c>
      <c r="CA163" s="148" t="n">
        <v>1</v>
      </c>
      <c r="CB163" s="148" t="n">
        <v>7</v>
      </c>
      <c r="CC163" s="183"/>
      <c r="CD163" s="183"/>
    </row>
    <row r="164" customFormat="false" ht="12.75" hidden="false" customHeight="true" outlineLevel="0" collapsed="false">
      <c r="A164" s="184"/>
      <c r="B164" s="185"/>
      <c r="C164" s="189" t="s">
        <v>246</v>
      </c>
      <c r="D164" s="189"/>
      <c r="E164" s="190" t="n">
        <v>6.3</v>
      </c>
      <c r="F164" s="191"/>
      <c r="G164" s="192"/>
      <c r="H164" s="193"/>
      <c r="I164" s="194"/>
      <c r="J164" s="193"/>
      <c r="K164" s="194"/>
      <c r="L164" s="0"/>
      <c r="M164" s="188" t="s">
        <v>246</v>
      </c>
      <c r="N164" s="0"/>
      <c r="O164" s="188"/>
      <c r="Q164" s="175"/>
      <c r="AA164" s="0"/>
      <c r="AB164" s="0"/>
      <c r="AC164" s="0"/>
      <c r="BB164" s="0"/>
      <c r="BC164" s="0"/>
      <c r="BD164" s="0"/>
      <c r="BE164" s="0"/>
      <c r="BF164" s="0"/>
      <c r="BG164" s="0"/>
      <c r="CA164" s="0"/>
      <c r="CB164" s="0"/>
      <c r="CC164" s="0"/>
      <c r="CD164" s="0"/>
    </row>
    <row r="165" customFormat="false" ht="12.75" hidden="false" customHeight="false" outlineLevel="0" collapsed="false">
      <c r="A165" s="176" t="n">
        <v>38</v>
      </c>
      <c r="B165" s="177" t="s">
        <v>247</v>
      </c>
      <c r="C165" s="178" t="s">
        <v>248</v>
      </c>
      <c r="D165" s="179" t="s">
        <v>104</v>
      </c>
      <c r="E165" s="180" t="n">
        <v>2</v>
      </c>
      <c r="F165" s="180"/>
      <c r="G165" s="181" t="n">
        <f aca="false">E165*F165</f>
        <v>0</v>
      </c>
      <c r="H165" s="182" t="n">
        <v>0</v>
      </c>
      <c r="I165" s="182" t="n">
        <f aca="false">E165*H165</f>
        <v>0</v>
      </c>
      <c r="J165" s="182" t="n">
        <v>0</v>
      </c>
      <c r="K165" s="182" t="n">
        <f aca="false">E165*J165</f>
        <v>0</v>
      </c>
      <c r="L165" s="0"/>
      <c r="M165" s="0"/>
      <c r="N165" s="0"/>
      <c r="O165" s="0"/>
      <c r="Q165" s="175" t="n">
        <v>2</v>
      </c>
      <c r="AA165" s="148" t="n">
        <v>1</v>
      </c>
      <c r="AB165" s="148" t="n">
        <v>7</v>
      </c>
      <c r="AC165" s="148" t="n">
        <v>7</v>
      </c>
      <c r="BB165" s="148" t="n">
        <v>2</v>
      </c>
      <c r="BC165" s="148" t="n">
        <f aca="false">IF(BB165=1,G165,0)</f>
        <v>0</v>
      </c>
      <c r="BD165" s="148" t="n">
        <f aca="false">IF(BB165=2,G165,0)</f>
        <v>0</v>
      </c>
      <c r="BE165" s="148" t="n">
        <f aca="false">IF(BB165=3,G165,0)</f>
        <v>0</v>
      </c>
      <c r="BF165" s="148" t="n">
        <f aca="false">IF(BB165=4,G165,0)</f>
        <v>0</v>
      </c>
      <c r="BG165" s="148" t="n">
        <f aca="false">IF(BB165=5,G165,0)</f>
        <v>0</v>
      </c>
      <c r="CA165" s="148" t="n">
        <v>1</v>
      </c>
      <c r="CB165" s="148" t="n">
        <v>7</v>
      </c>
      <c r="CC165" s="183"/>
      <c r="CD165" s="183"/>
    </row>
    <row r="166" customFormat="false" ht="12.75" hidden="false" customHeight="true" outlineLevel="0" collapsed="false">
      <c r="A166" s="184"/>
      <c r="B166" s="185"/>
      <c r="C166" s="189" t="s">
        <v>106</v>
      </c>
      <c r="D166" s="189"/>
      <c r="E166" s="190" t="n">
        <v>2</v>
      </c>
      <c r="F166" s="191"/>
      <c r="G166" s="192"/>
      <c r="H166" s="193"/>
      <c r="I166" s="194"/>
      <c r="J166" s="193"/>
      <c r="K166" s="194"/>
      <c r="L166" s="0"/>
      <c r="M166" s="188" t="n">
        <v>2</v>
      </c>
      <c r="N166" s="0"/>
      <c r="O166" s="188"/>
      <c r="Q166" s="175"/>
      <c r="AA166" s="0"/>
      <c r="AB166" s="0"/>
      <c r="AC166" s="0"/>
      <c r="BB166" s="0"/>
      <c r="BC166" s="0"/>
      <c r="BD166" s="0"/>
      <c r="BE166" s="0"/>
      <c r="BF166" s="0"/>
      <c r="BG166" s="0"/>
      <c r="CA166" s="0"/>
      <c r="CB166" s="0"/>
      <c r="CC166" s="0"/>
      <c r="CD166" s="0"/>
    </row>
    <row r="167" customFormat="false" ht="22.5" hidden="false" customHeight="false" outlineLevel="0" collapsed="false">
      <c r="A167" s="176" t="n">
        <v>39</v>
      </c>
      <c r="B167" s="177" t="s">
        <v>249</v>
      </c>
      <c r="C167" s="178" t="s">
        <v>250</v>
      </c>
      <c r="D167" s="179" t="s">
        <v>104</v>
      </c>
      <c r="E167" s="180" t="n">
        <v>2</v>
      </c>
      <c r="F167" s="180"/>
      <c r="G167" s="181" t="n">
        <f aca="false">E167*F167</f>
        <v>0</v>
      </c>
      <c r="H167" s="182" t="n">
        <v>0</v>
      </c>
      <c r="I167" s="182" t="n">
        <f aca="false">E167*H167</f>
        <v>0</v>
      </c>
      <c r="J167" s="182" t="n">
        <v>0</v>
      </c>
      <c r="K167" s="182" t="n">
        <f aca="false">E167*J167</f>
        <v>0</v>
      </c>
      <c r="L167" s="0"/>
      <c r="M167" s="0"/>
      <c r="N167" s="0"/>
      <c r="O167" s="0"/>
      <c r="Q167" s="175" t="n">
        <v>2</v>
      </c>
      <c r="AA167" s="148" t="n">
        <v>1</v>
      </c>
      <c r="AB167" s="148" t="n">
        <v>7</v>
      </c>
      <c r="AC167" s="148" t="n">
        <v>7</v>
      </c>
      <c r="BB167" s="148" t="n">
        <v>2</v>
      </c>
      <c r="BC167" s="148" t="n">
        <f aca="false">IF(BB167=1,G167,0)</f>
        <v>0</v>
      </c>
      <c r="BD167" s="148" t="n">
        <f aca="false">IF(BB167=2,G167,0)</f>
        <v>0</v>
      </c>
      <c r="BE167" s="148" t="n">
        <f aca="false">IF(BB167=3,G167,0)</f>
        <v>0</v>
      </c>
      <c r="BF167" s="148" t="n">
        <f aca="false">IF(BB167=4,G167,0)</f>
        <v>0</v>
      </c>
      <c r="BG167" s="148" t="n">
        <f aca="false">IF(BB167=5,G167,0)</f>
        <v>0</v>
      </c>
      <c r="CA167" s="148" t="n">
        <v>1</v>
      </c>
      <c r="CB167" s="148" t="n">
        <v>7</v>
      </c>
      <c r="CC167" s="183"/>
      <c r="CD167" s="183"/>
    </row>
    <row r="168" customFormat="false" ht="12.75" hidden="false" customHeight="true" outlineLevel="0" collapsed="false">
      <c r="A168" s="184"/>
      <c r="B168" s="185"/>
      <c r="C168" s="189" t="s">
        <v>106</v>
      </c>
      <c r="D168" s="189"/>
      <c r="E168" s="190" t="n">
        <v>2</v>
      </c>
      <c r="F168" s="191"/>
      <c r="G168" s="192"/>
      <c r="H168" s="193"/>
      <c r="I168" s="194"/>
      <c r="J168" s="193"/>
      <c r="K168" s="194"/>
      <c r="L168" s="0"/>
      <c r="M168" s="188" t="n">
        <v>2</v>
      </c>
      <c r="N168" s="0"/>
      <c r="O168" s="188"/>
      <c r="Q168" s="175"/>
      <c r="AA168" s="0"/>
      <c r="AB168" s="0"/>
      <c r="AC168" s="0"/>
      <c r="BB168" s="0"/>
      <c r="BC168" s="0"/>
      <c r="BD168" s="0"/>
      <c r="BE168" s="0"/>
      <c r="BF168" s="0"/>
      <c r="BG168" s="0"/>
      <c r="CA168" s="0"/>
      <c r="CB168" s="0"/>
      <c r="CC168" s="0"/>
      <c r="CD168" s="0"/>
    </row>
    <row r="169" customFormat="false" ht="12.75" hidden="false" customHeight="false" outlineLevel="0" collapsed="false">
      <c r="A169" s="176" t="n">
        <v>40</v>
      </c>
      <c r="B169" s="177" t="s">
        <v>251</v>
      </c>
      <c r="C169" s="178" t="s">
        <v>252</v>
      </c>
      <c r="D169" s="179" t="s">
        <v>75</v>
      </c>
      <c r="E169" s="180" t="n">
        <f aca="false">(G159+G161+G163+G165+G167)/100</f>
        <v>0</v>
      </c>
      <c r="F169" s="180"/>
      <c r="G169" s="181" t="n">
        <f aca="false">E169*F169</f>
        <v>0</v>
      </c>
      <c r="H169" s="182" t="n">
        <v>0</v>
      </c>
      <c r="I169" s="182" t="n">
        <f aca="false">E169*H169</f>
        <v>0</v>
      </c>
      <c r="J169" s="182" t="n">
        <v>0</v>
      </c>
      <c r="K169" s="182" t="n">
        <f aca="false">E169*J169</f>
        <v>0</v>
      </c>
      <c r="L169" s="0"/>
      <c r="M169" s="0"/>
      <c r="N169" s="0"/>
      <c r="O169" s="0"/>
      <c r="Q169" s="175" t="n">
        <v>2</v>
      </c>
      <c r="AA169" s="148" t="n">
        <v>7</v>
      </c>
      <c r="AB169" s="148" t="n">
        <v>1002</v>
      </c>
      <c r="AC169" s="148" t="n">
        <v>5</v>
      </c>
      <c r="BB169" s="148" t="n">
        <v>2</v>
      </c>
      <c r="BC169" s="148" t="n">
        <f aca="false">IF(BB169=1,G169,0)</f>
        <v>0</v>
      </c>
      <c r="BD169" s="148" t="n">
        <f aca="false">IF(BB169=2,G169,0)</f>
        <v>0</v>
      </c>
      <c r="BE169" s="148" t="n">
        <f aca="false">IF(BB169=3,G169,0)</f>
        <v>0</v>
      </c>
      <c r="BF169" s="148" t="n">
        <f aca="false">IF(BB169=4,G169,0)</f>
        <v>0</v>
      </c>
      <c r="BG169" s="148" t="n">
        <f aca="false">IF(BB169=5,G169,0)</f>
        <v>0</v>
      </c>
      <c r="CA169" s="148" t="n">
        <v>7</v>
      </c>
      <c r="CB169" s="148" t="n">
        <v>1002</v>
      </c>
      <c r="CC169" s="183"/>
      <c r="CD169" s="183"/>
    </row>
    <row r="170" customFormat="false" ht="12.75" hidden="false" customHeight="false" outlineLevel="0" collapsed="false">
      <c r="A170" s="195"/>
      <c r="B170" s="196" t="s">
        <v>114</v>
      </c>
      <c r="C170" s="197" t="n">
        <f aca="false">CONCATENATE(B158," ",C158)</f>
        <v>0</v>
      </c>
      <c r="D170" s="198"/>
      <c r="E170" s="199"/>
      <c r="F170" s="200"/>
      <c r="G170" s="201" t="n">
        <f aca="false">SUM(G158:G169)</f>
        <v>0</v>
      </c>
      <c r="H170" s="202"/>
      <c r="I170" s="203" t="n">
        <f aca="false">SUM(I158:I169)</f>
        <v>0</v>
      </c>
      <c r="J170" s="202"/>
      <c r="K170" s="203" t="n">
        <f aca="false">SUM(K158:K169)</f>
        <v>0</v>
      </c>
      <c r="L170" s="0"/>
      <c r="M170" s="0"/>
      <c r="N170" s="0"/>
      <c r="O170" s="0"/>
      <c r="Q170" s="175" t="n">
        <v>4</v>
      </c>
      <c r="AA170" s="0"/>
      <c r="AB170" s="0"/>
      <c r="AC170" s="0"/>
      <c r="BB170" s="0"/>
      <c r="BC170" s="204" t="n">
        <f aca="false">SUM(BC158:BC169)</f>
        <v>0</v>
      </c>
      <c r="BD170" s="204" t="n">
        <f aca="false">SUM(BD158:BD169)</f>
        <v>0</v>
      </c>
      <c r="BE170" s="204" t="n">
        <f aca="false">SUM(BE158:BE169)</f>
        <v>0</v>
      </c>
      <c r="BF170" s="204" t="n">
        <f aca="false">SUM(BF158:BF169)</f>
        <v>0</v>
      </c>
      <c r="BG170" s="204" t="n">
        <f aca="false">SUM(BG158:BG169)</f>
        <v>0</v>
      </c>
      <c r="CA170" s="0"/>
      <c r="CB170" s="0"/>
      <c r="CC170" s="0"/>
      <c r="CD170" s="0"/>
    </row>
    <row r="171" customFormat="false" ht="12.75" hidden="false" customHeight="false" outlineLevel="0" collapsed="false">
      <c r="A171" s="167" t="s">
        <v>99</v>
      </c>
      <c r="B171" s="168" t="s">
        <v>253</v>
      </c>
      <c r="C171" s="169" t="s">
        <v>254</v>
      </c>
      <c r="D171" s="170"/>
      <c r="E171" s="171"/>
      <c r="F171" s="171"/>
      <c r="G171" s="172"/>
      <c r="H171" s="173"/>
      <c r="I171" s="174"/>
      <c r="J171" s="173"/>
      <c r="K171" s="174"/>
      <c r="L171" s="0"/>
      <c r="M171" s="0"/>
      <c r="N171" s="0"/>
      <c r="O171" s="0"/>
      <c r="Q171" s="175" t="n">
        <v>1</v>
      </c>
      <c r="AA171" s="0"/>
      <c r="AB171" s="0"/>
      <c r="AC171" s="0"/>
      <c r="BB171" s="0"/>
      <c r="BC171" s="0"/>
      <c r="BD171" s="0"/>
      <c r="BE171" s="0"/>
      <c r="BF171" s="0"/>
      <c r="BG171" s="0"/>
      <c r="CA171" s="0"/>
      <c r="CB171" s="0"/>
      <c r="CC171" s="0"/>
      <c r="CD171" s="0"/>
    </row>
    <row r="172" customFormat="false" ht="22.5" hidden="false" customHeight="false" outlineLevel="0" collapsed="false">
      <c r="A172" s="176" t="n">
        <v>41</v>
      </c>
      <c r="B172" s="177" t="s">
        <v>255</v>
      </c>
      <c r="C172" s="178" t="s">
        <v>256</v>
      </c>
      <c r="D172" s="179" t="s">
        <v>104</v>
      </c>
      <c r="E172" s="180" t="n">
        <v>4</v>
      </c>
      <c r="F172" s="180"/>
      <c r="G172" s="181" t="n">
        <f aca="false">E172*F172</f>
        <v>0</v>
      </c>
      <c r="H172" s="182" t="n">
        <v>0</v>
      </c>
      <c r="I172" s="182" t="n">
        <f aca="false">E172*H172</f>
        <v>0</v>
      </c>
      <c r="J172" s="182" t="n">
        <v>0</v>
      </c>
      <c r="K172" s="182" t="n">
        <f aca="false">E172*J172</f>
        <v>0</v>
      </c>
      <c r="L172" s="0"/>
      <c r="M172" s="0"/>
      <c r="N172" s="0"/>
      <c r="O172" s="0"/>
      <c r="Q172" s="175" t="n">
        <v>2</v>
      </c>
      <c r="AA172" s="148" t="n">
        <v>1</v>
      </c>
      <c r="AB172" s="148" t="n">
        <v>7</v>
      </c>
      <c r="AC172" s="148" t="n">
        <v>7</v>
      </c>
      <c r="BB172" s="148" t="n">
        <v>2</v>
      </c>
      <c r="BC172" s="148" t="n">
        <f aca="false">IF(BB172=1,G172,0)</f>
        <v>0</v>
      </c>
      <c r="BD172" s="148" t="n">
        <f aca="false">IF(BB172=2,G172,0)</f>
        <v>0</v>
      </c>
      <c r="BE172" s="148" t="n">
        <f aca="false">IF(BB172=3,G172,0)</f>
        <v>0</v>
      </c>
      <c r="BF172" s="148" t="n">
        <f aca="false">IF(BB172=4,G172,0)</f>
        <v>0</v>
      </c>
      <c r="BG172" s="148" t="n">
        <f aca="false">IF(BB172=5,G172,0)</f>
        <v>0</v>
      </c>
      <c r="CA172" s="148" t="n">
        <v>1</v>
      </c>
      <c r="CB172" s="148" t="n">
        <v>7</v>
      </c>
      <c r="CC172" s="183"/>
      <c r="CD172" s="183"/>
    </row>
    <row r="173" customFormat="false" ht="12.75" hidden="false" customHeight="true" outlineLevel="0" collapsed="false">
      <c r="A173" s="184"/>
      <c r="B173" s="185"/>
      <c r="C173" s="186" t="s">
        <v>257</v>
      </c>
      <c r="D173" s="186"/>
      <c r="E173" s="186"/>
      <c r="F173" s="186"/>
      <c r="G173" s="186"/>
      <c r="H173" s="187"/>
      <c r="I173" s="187"/>
      <c r="J173" s="187"/>
      <c r="K173" s="187"/>
      <c r="L173" s="188" t="s">
        <v>257</v>
      </c>
      <c r="M173" s="0"/>
      <c r="N173" s="188"/>
      <c r="O173" s="0"/>
      <c r="Q173" s="175" t="n">
        <v>3</v>
      </c>
      <c r="AA173" s="0"/>
      <c r="AB173" s="0"/>
      <c r="AC173" s="0"/>
      <c r="BB173" s="0"/>
      <c r="BC173" s="0"/>
      <c r="BD173" s="0"/>
      <c r="BE173" s="0"/>
      <c r="BF173" s="0"/>
      <c r="BG173" s="0"/>
      <c r="CA173" s="0"/>
      <c r="CB173" s="0"/>
      <c r="CC173" s="0"/>
      <c r="CD173" s="0"/>
    </row>
    <row r="174" customFormat="false" ht="12.75" hidden="false" customHeight="true" outlineLevel="0" collapsed="false">
      <c r="A174" s="184"/>
      <c r="B174" s="185"/>
      <c r="C174" s="189" t="s">
        <v>113</v>
      </c>
      <c r="D174" s="189"/>
      <c r="E174" s="190" t="n">
        <v>4</v>
      </c>
      <c r="F174" s="191"/>
      <c r="G174" s="192"/>
      <c r="H174" s="193"/>
      <c r="I174" s="194"/>
      <c r="J174" s="193"/>
      <c r="K174" s="194"/>
      <c r="L174" s="0"/>
      <c r="M174" s="188" t="n">
        <v>4</v>
      </c>
      <c r="N174" s="0"/>
      <c r="O174" s="188"/>
      <c r="Q174" s="175"/>
      <c r="AA174" s="0"/>
      <c r="AB174" s="0"/>
      <c r="AC174" s="0"/>
      <c r="BB174" s="0"/>
      <c r="BC174" s="0"/>
      <c r="BD174" s="0"/>
      <c r="BE174" s="0"/>
      <c r="BF174" s="0"/>
      <c r="BG174" s="0"/>
      <c r="CA174" s="0"/>
      <c r="CB174" s="0"/>
      <c r="CC174" s="0"/>
      <c r="CD174" s="0"/>
    </row>
    <row r="175" customFormat="false" ht="22.5" hidden="false" customHeight="false" outlineLevel="0" collapsed="false">
      <c r="A175" s="176" t="n">
        <v>42</v>
      </c>
      <c r="B175" s="177" t="s">
        <v>258</v>
      </c>
      <c r="C175" s="178" t="s">
        <v>259</v>
      </c>
      <c r="D175" s="179" t="s">
        <v>104</v>
      </c>
      <c r="E175" s="180" t="n">
        <v>2</v>
      </c>
      <c r="F175" s="180"/>
      <c r="G175" s="181" t="n">
        <f aca="false">E175*F175</f>
        <v>0</v>
      </c>
      <c r="H175" s="182" t="n">
        <v>0</v>
      </c>
      <c r="I175" s="182" t="n">
        <f aca="false">E175*H175</f>
        <v>0</v>
      </c>
      <c r="J175" s="182" t="n">
        <v>0</v>
      </c>
      <c r="K175" s="182" t="n">
        <f aca="false">E175*J175</f>
        <v>0</v>
      </c>
      <c r="L175" s="0"/>
      <c r="M175" s="0"/>
      <c r="N175" s="0"/>
      <c r="O175" s="0"/>
      <c r="Q175" s="175" t="n">
        <v>2</v>
      </c>
      <c r="AA175" s="148" t="n">
        <v>1</v>
      </c>
      <c r="AB175" s="148" t="n">
        <v>7</v>
      </c>
      <c r="AC175" s="148" t="n">
        <v>7</v>
      </c>
      <c r="BB175" s="148" t="n">
        <v>2</v>
      </c>
      <c r="BC175" s="148" t="n">
        <f aca="false">IF(BB175=1,G175,0)</f>
        <v>0</v>
      </c>
      <c r="BD175" s="148" t="n">
        <f aca="false">IF(BB175=2,G175,0)</f>
        <v>0</v>
      </c>
      <c r="BE175" s="148" t="n">
        <f aca="false">IF(BB175=3,G175,0)</f>
        <v>0</v>
      </c>
      <c r="BF175" s="148" t="n">
        <f aca="false">IF(BB175=4,G175,0)</f>
        <v>0</v>
      </c>
      <c r="BG175" s="148" t="n">
        <f aca="false">IF(BB175=5,G175,0)</f>
        <v>0</v>
      </c>
      <c r="CA175" s="148" t="n">
        <v>1</v>
      </c>
      <c r="CB175" s="148" t="n">
        <v>7</v>
      </c>
      <c r="CC175" s="183"/>
      <c r="CD175" s="183"/>
    </row>
    <row r="176" customFormat="false" ht="33.75" hidden="false" customHeight="true" outlineLevel="0" collapsed="false">
      <c r="A176" s="184"/>
      <c r="B176" s="185"/>
      <c r="C176" s="186" t="s">
        <v>260</v>
      </c>
      <c r="D176" s="186"/>
      <c r="E176" s="186"/>
      <c r="F176" s="186"/>
      <c r="G176" s="186"/>
      <c r="H176" s="187"/>
      <c r="I176" s="187"/>
      <c r="J176" s="187"/>
      <c r="K176" s="187"/>
      <c r="L176" s="188" t="s">
        <v>260</v>
      </c>
      <c r="M176" s="0"/>
      <c r="N176" s="188"/>
      <c r="O176" s="0"/>
      <c r="Q176" s="175" t="n">
        <v>3</v>
      </c>
      <c r="AA176" s="0"/>
      <c r="AB176" s="0"/>
      <c r="AC176" s="0"/>
      <c r="BB176" s="0"/>
      <c r="BC176" s="0"/>
      <c r="BD176" s="0"/>
      <c r="BE176" s="0"/>
      <c r="BF176" s="0"/>
      <c r="BG176" s="0"/>
      <c r="CA176" s="0"/>
      <c r="CB176" s="0"/>
      <c r="CC176" s="0"/>
      <c r="CD176" s="0"/>
    </row>
    <row r="177" customFormat="false" ht="12.75" hidden="false" customHeight="true" outlineLevel="0" collapsed="false">
      <c r="A177" s="184"/>
      <c r="B177" s="185"/>
      <c r="C177" s="189" t="s">
        <v>261</v>
      </c>
      <c r="D177" s="189"/>
      <c r="E177" s="190" t="n">
        <v>1</v>
      </c>
      <c r="F177" s="191"/>
      <c r="G177" s="192"/>
      <c r="H177" s="193"/>
      <c r="I177" s="194"/>
      <c r="J177" s="193"/>
      <c r="K177" s="194"/>
      <c r="L177" s="0"/>
      <c r="M177" s="188" t="s">
        <v>261</v>
      </c>
      <c r="N177" s="0"/>
      <c r="O177" s="188"/>
      <c r="Q177" s="175"/>
      <c r="AA177" s="0"/>
      <c r="AB177" s="0"/>
      <c r="AC177" s="0"/>
      <c r="BB177" s="0"/>
      <c r="BC177" s="0"/>
      <c r="BD177" s="0"/>
      <c r="BE177" s="0"/>
      <c r="BF177" s="0"/>
      <c r="BG177" s="0"/>
      <c r="CA177" s="0"/>
      <c r="CB177" s="0"/>
      <c r="CC177" s="0"/>
      <c r="CD177" s="0"/>
    </row>
    <row r="178" customFormat="false" ht="12.75" hidden="false" customHeight="true" outlineLevel="0" collapsed="false">
      <c r="A178" s="184"/>
      <c r="B178" s="185"/>
      <c r="C178" s="189" t="s">
        <v>262</v>
      </c>
      <c r="D178" s="189"/>
      <c r="E178" s="190" t="n">
        <v>1</v>
      </c>
      <c r="F178" s="191"/>
      <c r="G178" s="192"/>
      <c r="H178" s="193"/>
      <c r="I178" s="194"/>
      <c r="J178" s="193"/>
      <c r="K178" s="194"/>
      <c r="L178" s="0"/>
      <c r="M178" s="188" t="s">
        <v>262</v>
      </c>
      <c r="N178" s="0"/>
      <c r="O178" s="188"/>
      <c r="Q178" s="175"/>
      <c r="AA178" s="0"/>
      <c r="AB178" s="0"/>
      <c r="AC178" s="0"/>
      <c r="BB178" s="0"/>
      <c r="BC178" s="0"/>
      <c r="BD178" s="0"/>
      <c r="BE178" s="0"/>
      <c r="BF178" s="0"/>
      <c r="BG178" s="0"/>
      <c r="CA178" s="0"/>
      <c r="CB178" s="0"/>
      <c r="CC178" s="0"/>
      <c r="CD178" s="0"/>
    </row>
    <row r="179" customFormat="false" ht="12.75" hidden="false" customHeight="true" outlineLevel="0" collapsed="false">
      <c r="A179" s="184"/>
      <c r="B179" s="185"/>
      <c r="C179" s="205" t="s">
        <v>126</v>
      </c>
      <c r="D179" s="205"/>
      <c r="E179" s="206" t="n">
        <v>2</v>
      </c>
      <c r="F179" s="191"/>
      <c r="G179" s="192"/>
      <c r="H179" s="193"/>
      <c r="I179" s="194"/>
      <c r="J179" s="193"/>
      <c r="K179" s="194"/>
      <c r="L179" s="0"/>
      <c r="M179" s="188" t="s">
        <v>126</v>
      </c>
      <c r="N179" s="0"/>
      <c r="O179" s="188"/>
      <c r="Q179" s="175"/>
      <c r="AA179" s="0"/>
      <c r="AB179" s="0"/>
      <c r="AC179" s="0"/>
      <c r="BB179" s="0"/>
      <c r="BC179" s="0"/>
      <c r="BD179" s="0"/>
      <c r="BE179" s="0"/>
      <c r="BF179" s="0"/>
      <c r="BG179" s="0"/>
      <c r="CA179" s="0"/>
      <c r="CB179" s="0"/>
      <c r="CC179" s="0"/>
      <c r="CD179" s="0"/>
    </row>
    <row r="180" customFormat="false" ht="22.5" hidden="false" customHeight="false" outlineLevel="0" collapsed="false">
      <c r="A180" s="176" t="n">
        <v>43</v>
      </c>
      <c r="B180" s="177" t="s">
        <v>263</v>
      </c>
      <c r="C180" s="178" t="s">
        <v>264</v>
      </c>
      <c r="D180" s="179" t="s">
        <v>104</v>
      </c>
      <c r="E180" s="180" t="n">
        <v>2</v>
      </c>
      <c r="F180" s="180"/>
      <c r="G180" s="181" t="n">
        <f aca="false">E180*F180</f>
        <v>0</v>
      </c>
      <c r="H180" s="182" t="n">
        <v>0</v>
      </c>
      <c r="I180" s="182" t="n">
        <f aca="false">E180*H180</f>
        <v>0</v>
      </c>
      <c r="J180" s="182" t="n">
        <v>0</v>
      </c>
      <c r="K180" s="182" t="n">
        <f aca="false">E180*J180</f>
        <v>0</v>
      </c>
      <c r="L180" s="0"/>
      <c r="M180" s="0"/>
      <c r="N180" s="0"/>
      <c r="O180" s="0"/>
      <c r="Q180" s="175" t="n">
        <v>2</v>
      </c>
      <c r="AA180" s="148" t="n">
        <v>1</v>
      </c>
      <c r="AB180" s="148" t="n">
        <v>7</v>
      </c>
      <c r="AC180" s="148" t="n">
        <v>7</v>
      </c>
      <c r="BB180" s="148" t="n">
        <v>2</v>
      </c>
      <c r="BC180" s="148" t="n">
        <f aca="false">IF(BB180=1,G180,0)</f>
        <v>0</v>
      </c>
      <c r="BD180" s="148" t="n">
        <f aca="false">IF(BB180=2,G180,0)</f>
        <v>0</v>
      </c>
      <c r="BE180" s="148" t="n">
        <f aca="false">IF(BB180=3,G180,0)</f>
        <v>0</v>
      </c>
      <c r="BF180" s="148" t="n">
        <f aca="false">IF(BB180=4,G180,0)</f>
        <v>0</v>
      </c>
      <c r="BG180" s="148" t="n">
        <f aca="false">IF(BB180=5,G180,0)</f>
        <v>0</v>
      </c>
      <c r="CA180" s="148" t="n">
        <v>1</v>
      </c>
      <c r="CB180" s="148" t="n">
        <v>7</v>
      </c>
      <c r="CC180" s="183"/>
      <c r="CD180" s="183"/>
    </row>
    <row r="181" customFormat="false" ht="33.75" hidden="false" customHeight="true" outlineLevel="0" collapsed="false">
      <c r="A181" s="184"/>
      <c r="B181" s="185"/>
      <c r="C181" s="186" t="s">
        <v>265</v>
      </c>
      <c r="D181" s="186"/>
      <c r="E181" s="186"/>
      <c r="F181" s="186"/>
      <c r="G181" s="186"/>
      <c r="H181" s="187"/>
      <c r="I181" s="187"/>
      <c r="J181" s="187"/>
      <c r="K181" s="187"/>
      <c r="L181" s="188" t="s">
        <v>265</v>
      </c>
      <c r="M181" s="0"/>
      <c r="N181" s="188"/>
      <c r="O181" s="0"/>
      <c r="Q181" s="175" t="n">
        <v>3</v>
      </c>
      <c r="AA181" s="0"/>
      <c r="AB181" s="0"/>
      <c r="AC181" s="0"/>
      <c r="BB181" s="0"/>
      <c r="BC181" s="0"/>
      <c r="BD181" s="0"/>
      <c r="BE181" s="0"/>
      <c r="BF181" s="0"/>
      <c r="BG181" s="0"/>
      <c r="CA181" s="0"/>
      <c r="CB181" s="0"/>
      <c r="CC181" s="0"/>
      <c r="CD181" s="0"/>
    </row>
    <row r="182" customFormat="false" ht="12.75" hidden="false" customHeight="true" outlineLevel="0" collapsed="false">
      <c r="A182" s="184"/>
      <c r="B182" s="185"/>
      <c r="C182" s="189" t="s">
        <v>266</v>
      </c>
      <c r="D182" s="189"/>
      <c r="E182" s="190" t="n">
        <v>2</v>
      </c>
      <c r="F182" s="191"/>
      <c r="G182" s="192"/>
      <c r="H182" s="193"/>
      <c r="I182" s="194"/>
      <c r="J182" s="193"/>
      <c r="K182" s="194"/>
      <c r="M182" s="188" t="s">
        <v>266</v>
      </c>
      <c r="O182" s="188"/>
      <c r="Q182" s="175"/>
      <c r="AA182" s="0"/>
      <c r="AB182" s="0"/>
      <c r="AC182" s="0"/>
      <c r="BB182" s="0"/>
      <c r="BC182" s="0"/>
      <c r="BD182" s="0"/>
      <c r="BE182" s="0"/>
      <c r="BF182" s="0"/>
      <c r="BG182" s="0"/>
      <c r="CA182" s="0"/>
      <c r="CB182" s="0"/>
      <c r="CC182" s="0"/>
      <c r="CD182" s="0"/>
    </row>
    <row r="183" customFormat="false" ht="12.75" hidden="false" customHeight="false" outlineLevel="0" collapsed="false">
      <c r="A183" s="176" t="n">
        <v>44</v>
      </c>
      <c r="B183" s="177" t="s">
        <v>267</v>
      </c>
      <c r="C183" s="178" t="s">
        <v>268</v>
      </c>
      <c r="D183" s="179" t="s">
        <v>75</v>
      </c>
      <c r="E183" s="180" t="n">
        <f aca="false">(G172+G175+G180)/100</f>
        <v>0</v>
      </c>
      <c r="F183" s="180"/>
      <c r="G183" s="181" t="n">
        <f aca="false">E183*F183</f>
        <v>0</v>
      </c>
      <c r="H183" s="182" t="n">
        <v>0</v>
      </c>
      <c r="I183" s="182" t="n">
        <f aca="false">E183*H183</f>
        <v>0</v>
      </c>
      <c r="J183" s="182" t="n">
        <v>0</v>
      </c>
      <c r="K183" s="182" t="n">
        <f aca="false">E183*J183</f>
        <v>0</v>
      </c>
      <c r="M183" s="0"/>
      <c r="O183" s="0"/>
      <c r="Q183" s="175" t="n">
        <v>2</v>
      </c>
      <c r="AA183" s="148" t="n">
        <v>7</v>
      </c>
      <c r="AB183" s="148" t="n">
        <v>1002</v>
      </c>
      <c r="AC183" s="148" t="n">
        <v>5</v>
      </c>
      <c r="BB183" s="148" t="n">
        <v>2</v>
      </c>
      <c r="BC183" s="148" t="n">
        <f aca="false">IF(BB183=1,G183,0)</f>
        <v>0</v>
      </c>
      <c r="BD183" s="148" t="n">
        <f aca="false">IF(BB183=2,G183,0)</f>
        <v>0</v>
      </c>
      <c r="BE183" s="148" t="n">
        <f aca="false">IF(BB183=3,G183,0)</f>
        <v>0</v>
      </c>
      <c r="BF183" s="148" t="n">
        <f aca="false">IF(BB183=4,G183,0)</f>
        <v>0</v>
      </c>
      <c r="BG183" s="148" t="n">
        <f aca="false">IF(BB183=5,G183,0)</f>
        <v>0</v>
      </c>
      <c r="CA183" s="148" t="n">
        <v>7</v>
      </c>
      <c r="CB183" s="148" t="n">
        <v>1002</v>
      </c>
      <c r="CC183" s="183"/>
      <c r="CD183" s="183"/>
    </row>
    <row r="184" customFormat="false" ht="12.75" hidden="false" customHeight="false" outlineLevel="0" collapsed="false">
      <c r="A184" s="195"/>
      <c r="B184" s="196" t="s">
        <v>114</v>
      </c>
      <c r="C184" s="197" t="n">
        <f aca="false">CONCATENATE(B171," ",C171)</f>
        <v>0</v>
      </c>
      <c r="D184" s="198"/>
      <c r="E184" s="199"/>
      <c r="F184" s="200"/>
      <c r="G184" s="201" t="n">
        <f aca="false">SUM(G171:G183)</f>
        <v>0</v>
      </c>
      <c r="H184" s="202"/>
      <c r="I184" s="203" t="n">
        <f aca="false">SUM(I171:I183)</f>
        <v>0</v>
      </c>
      <c r="J184" s="202"/>
      <c r="K184" s="203" t="n">
        <f aca="false">SUM(K171:K183)</f>
        <v>0</v>
      </c>
      <c r="M184" s="0"/>
      <c r="O184" s="0"/>
      <c r="Q184" s="175" t="n">
        <v>4</v>
      </c>
      <c r="AA184" s="0"/>
      <c r="AB184" s="0"/>
      <c r="AC184" s="0"/>
      <c r="BB184" s="0"/>
      <c r="BC184" s="204" t="n">
        <f aca="false">SUM(BC171:BC183)</f>
        <v>0</v>
      </c>
      <c r="BD184" s="204" t="n">
        <f aca="false">SUM(BD171:BD183)</f>
        <v>0</v>
      </c>
      <c r="BE184" s="204" t="n">
        <f aca="false">SUM(BE171:BE183)</f>
        <v>0</v>
      </c>
      <c r="BF184" s="204" t="n">
        <f aca="false">SUM(BF171:BF183)</f>
        <v>0</v>
      </c>
      <c r="BG184" s="204" t="n">
        <f aca="false">SUM(BG171:BG183)</f>
        <v>0</v>
      </c>
      <c r="CA184" s="0"/>
      <c r="CB184" s="0"/>
      <c r="CC184" s="0"/>
      <c r="CD184" s="0"/>
    </row>
    <row r="185" customFormat="false" ht="12.75" hidden="false" customHeight="false" outlineLevel="0" collapsed="false">
      <c r="A185" s="167" t="s">
        <v>99</v>
      </c>
      <c r="B185" s="168" t="s">
        <v>269</v>
      </c>
      <c r="C185" s="169" t="s">
        <v>270</v>
      </c>
      <c r="D185" s="170"/>
      <c r="E185" s="171"/>
      <c r="F185" s="171"/>
      <c r="G185" s="172"/>
      <c r="H185" s="173"/>
      <c r="I185" s="174"/>
      <c r="J185" s="173"/>
      <c r="K185" s="174"/>
      <c r="M185" s="0"/>
      <c r="O185" s="0"/>
      <c r="Q185" s="175" t="n">
        <v>1</v>
      </c>
      <c r="AA185" s="0"/>
      <c r="AB185" s="0"/>
      <c r="AC185" s="0"/>
      <c r="BB185" s="0"/>
      <c r="BC185" s="0"/>
      <c r="BD185" s="0"/>
      <c r="BE185" s="0"/>
      <c r="BF185" s="0"/>
      <c r="BG185" s="0"/>
      <c r="CA185" s="0"/>
      <c r="CB185" s="0"/>
      <c r="CC185" s="0"/>
      <c r="CD185" s="0"/>
    </row>
    <row r="186" customFormat="false" ht="22.5" hidden="false" customHeight="false" outlineLevel="0" collapsed="false">
      <c r="A186" s="176" t="n">
        <v>45</v>
      </c>
      <c r="B186" s="177" t="s">
        <v>271</v>
      </c>
      <c r="C186" s="178" t="s">
        <v>272</v>
      </c>
      <c r="D186" s="179" t="s">
        <v>119</v>
      </c>
      <c r="E186" s="180" t="n">
        <v>18.177</v>
      </c>
      <c r="F186" s="180"/>
      <c r="G186" s="181" t="n">
        <f aca="false">E186*F186</f>
        <v>0</v>
      </c>
      <c r="H186" s="182" t="n">
        <v>0.00455</v>
      </c>
      <c r="I186" s="182" t="n">
        <f aca="false">E186*H186</f>
        <v>0.08270535</v>
      </c>
      <c r="J186" s="182" t="n">
        <v>0</v>
      </c>
      <c r="K186" s="182" t="n">
        <f aca="false">E186*J186</f>
        <v>0</v>
      </c>
      <c r="M186" s="0"/>
      <c r="O186" s="0"/>
      <c r="Q186" s="175" t="n">
        <v>2</v>
      </c>
      <c r="AA186" s="148" t="n">
        <v>1</v>
      </c>
      <c r="AB186" s="148" t="n">
        <v>7</v>
      </c>
      <c r="AC186" s="148" t="n">
        <v>7</v>
      </c>
      <c r="BB186" s="148" t="n">
        <v>2</v>
      </c>
      <c r="BC186" s="148" t="n">
        <f aca="false">IF(BB186=1,G186,0)</f>
        <v>0</v>
      </c>
      <c r="BD186" s="148" t="n">
        <f aca="false">IF(BB186=2,G186,0)</f>
        <v>0</v>
      </c>
      <c r="BE186" s="148" t="n">
        <f aca="false">IF(BB186=3,G186,0)</f>
        <v>0</v>
      </c>
      <c r="BF186" s="148" t="n">
        <f aca="false">IF(BB186=4,G186,0)</f>
        <v>0</v>
      </c>
      <c r="BG186" s="148" t="n">
        <f aca="false">IF(BB186=5,G186,0)</f>
        <v>0</v>
      </c>
      <c r="CA186" s="148" t="n">
        <v>1</v>
      </c>
      <c r="CB186" s="148" t="n">
        <v>7</v>
      </c>
      <c r="CC186" s="183"/>
      <c r="CD186" s="183"/>
    </row>
    <row r="187" customFormat="false" ht="12.75" hidden="false" customHeight="true" outlineLevel="0" collapsed="false">
      <c r="A187" s="184"/>
      <c r="B187" s="185"/>
      <c r="C187" s="189" t="s">
        <v>212</v>
      </c>
      <c r="D187" s="189"/>
      <c r="E187" s="190" t="n">
        <v>0</v>
      </c>
      <c r="F187" s="191"/>
      <c r="G187" s="192"/>
      <c r="H187" s="193"/>
      <c r="I187" s="194"/>
      <c r="J187" s="193"/>
      <c r="K187" s="194"/>
      <c r="M187" s="188" t="s">
        <v>212</v>
      </c>
      <c r="O187" s="188"/>
      <c r="Q187" s="175"/>
      <c r="AA187" s="0"/>
      <c r="AB187" s="0"/>
      <c r="AC187" s="0"/>
      <c r="BB187" s="0"/>
      <c r="BC187" s="0"/>
      <c r="BD187" s="0"/>
      <c r="BE187" s="0"/>
      <c r="BF187" s="0"/>
      <c r="BG187" s="0"/>
      <c r="CA187" s="0"/>
      <c r="CB187" s="0"/>
      <c r="CC187" s="0"/>
      <c r="CD187" s="0"/>
    </row>
    <row r="188" customFormat="false" ht="12.75" hidden="false" customHeight="true" outlineLevel="0" collapsed="false">
      <c r="A188" s="184"/>
      <c r="B188" s="185"/>
      <c r="C188" s="189" t="s">
        <v>214</v>
      </c>
      <c r="D188" s="189"/>
      <c r="E188" s="190" t="n">
        <v>7.9781</v>
      </c>
      <c r="F188" s="191"/>
      <c r="G188" s="192"/>
      <c r="H188" s="193"/>
      <c r="I188" s="194"/>
      <c r="J188" s="193"/>
      <c r="K188" s="194"/>
      <c r="M188" s="188" t="s">
        <v>214</v>
      </c>
      <c r="O188" s="188"/>
      <c r="Q188" s="175"/>
      <c r="AA188" s="0"/>
      <c r="AB188" s="0"/>
      <c r="AC188" s="0"/>
      <c r="BB188" s="0"/>
      <c r="BC188" s="0"/>
      <c r="BD188" s="0"/>
      <c r="BE188" s="0"/>
      <c r="BF188" s="0"/>
      <c r="BG188" s="0"/>
      <c r="CA188" s="0"/>
      <c r="CB188" s="0"/>
      <c r="CC188" s="0"/>
      <c r="CD188" s="0"/>
    </row>
    <row r="189" customFormat="false" ht="12.75" hidden="false" customHeight="true" outlineLevel="0" collapsed="false">
      <c r="A189" s="184"/>
      <c r="B189" s="185"/>
      <c r="C189" s="189" t="s">
        <v>215</v>
      </c>
      <c r="D189" s="189"/>
      <c r="E189" s="190" t="n">
        <v>1.1104</v>
      </c>
      <c r="F189" s="191"/>
      <c r="G189" s="192"/>
      <c r="H189" s="193"/>
      <c r="I189" s="194"/>
      <c r="J189" s="193"/>
      <c r="K189" s="194"/>
      <c r="M189" s="188" t="s">
        <v>215</v>
      </c>
      <c r="O189" s="188"/>
      <c r="Q189" s="175"/>
      <c r="AA189" s="0"/>
      <c r="AB189" s="0"/>
      <c r="AC189" s="0"/>
      <c r="BB189" s="0"/>
      <c r="BC189" s="0"/>
      <c r="BD189" s="0"/>
      <c r="BE189" s="0"/>
      <c r="BF189" s="0"/>
      <c r="BG189" s="0"/>
      <c r="CA189" s="0"/>
      <c r="CB189" s="0"/>
      <c r="CC189" s="0"/>
      <c r="CD189" s="0"/>
    </row>
    <row r="190" customFormat="false" ht="12.75" hidden="false" customHeight="true" outlineLevel="0" collapsed="false">
      <c r="A190" s="184"/>
      <c r="B190" s="185"/>
      <c r="C190" s="189" t="s">
        <v>216</v>
      </c>
      <c r="D190" s="189"/>
      <c r="E190" s="190" t="n">
        <v>7.9781</v>
      </c>
      <c r="F190" s="191"/>
      <c r="G190" s="192"/>
      <c r="H190" s="193"/>
      <c r="I190" s="194"/>
      <c r="J190" s="193"/>
      <c r="K190" s="194"/>
      <c r="M190" s="188" t="s">
        <v>216</v>
      </c>
      <c r="O190" s="188"/>
      <c r="Q190" s="175"/>
      <c r="AA190" s="0"/>
      <c r="AB190" s="0"/>
      <c r="AC190" s="0"/>
      <c r="BB190" s="0"/>
      <c r="BC190" s="0"/>
      <c r="BD190" s="0"/>
      <c r="BE190" s="0"/>
      <c r="BF190" s="0"/>
      <c r="BG190" s="0"/>
      <c r="CA190" s="0"/>
      <c r="CB190" s="0"/>
      <c r="CC190" s="0"/>
      <c r="CD190" s="0"/>
    </row>
    <row r="191" customFormat="false" ht="12.75" hidden="false" customHeight="true" outlineLevel="0" collapsed="false">
      <c r="A191" s="184"/>
      <c r="B191" s="185"/>
      <c r="C191" s="189" t="s">
        <v>217</v>
      </c>
      <c r="D191" s="189"/>
      <c r="E191" s="190" t="n">
        <v>1.1104</v>
      </c>
      <c r="F191" s="191"/>
      <c r="G191" s="192"/>
      <c r="H191" s="193"/>
      <c r="I191" s="194"/>
      <c r="J191" s="193"/>
      <c r="K191" s="194"/>
      <c r="M191" s="188" t="s">
        <v>217</v>
      </c>
      <c r="O191" s="188"/>
      <c r="Q191" s="175"/>
      <c r="AA191" s="0"/>
      <c r="AB191" s="0"/>
      <c r="AC191" s="0"/>
      <c r="BB191" s="0"/>
      <c r="BC191" s="0"/>
      <c r="BD191" s="0"/>
      <c r="BE191" s="0"/>
      <c r="BF191" s="0"/>
      <c r="BG191" s="0"/>
      <c r="CA191" s="0"/>
      <c r="CB191" s="0"/>
      <c r="CC191" s="0"/>
      <c r="CD191" s="0"/>
    </row>
    <row r="192" customFormat="false" ht="12.75" hidden="false" customHeight="true" outlineLevel="0" collapsed="false">
      <c r="A192" s="184"/>
      <c r="B192" s="185"/>
      <c r="C192" s="205" t="s">
        <v>126</v>
      </c>
      <c r="D192" s="205"/>
      <c r="E192" s="206" t="n">
        <v>18.177</v>
      </c>
      <c r="F192" s="191"/>
      <c r="G192" s="192"/>
      <c r="H192" s="193"/>
      <c r="I192" s="194"/>
      <c r="J192" s="193"/>
      <c r="K192" s="194"/>
      <c r="M192" s="188" t="s">
        <v>126</v>
      </c>
      <c r="O192" s="188"/>
      <c r="Q192" s="175"/>
      <c r="AA192" s="0"/>
      <c r="AB192" s="0"/>
      <c r="AC192" s="0"/>
      <c r="BB192" s="0"/>
      <c r="BC192" s="0"/>
      <c r="BD192" s="0"/>
      <c r="BE192" s="0"/>
      <c r="BF192" s="0"/>
      <c r="BG192" s="0"/>
      <c r="CA192" s="0"/>
      <c r="CB192" s="0"/>
      <c r="CC192" s="0"/>
      <c r="CD192" s="0"/>
    </row>
    <row r="193" customFormat="false" ht="22.5" hidden="false" customHeight="false" outlineLevel="0" collapsed="false">
      <c r="A193" s="176" t="n">
        <v>46</v>
      </c>
      <c r="B193" s="177" t="s">
        <v>273</v>
      </c>
      <c r="C193" s="178" t="s">
        <v>274</v>
      </c>
      <c r="D193" s="179" t="s">
        <v>119</v>
      </c>
      <c r="E193" s="180" t="n">
        <v>18.5406</v>
      </c>
      <c r="F193" s="180"/>
      <c r="G193" s="181" t="n">
        <f aca="false">E193*F193</f>
        <v>0</v>
      </c>
      <c r="H193" s="182" t="n">
        <v>0.0192</v>
      </c>
      <c r="I193" s="182" t="n">
        <f aca="false">E193*H193</f>
        <v>0.35597952</v>
      </c>
      <c r="J193" s="182" t="n">
        <v>0</v>
      </c>
      <c r="K193" s="182" t="n">
        <f aca="false">E193*J193</f>
        <v>0</v>
      </c>
      <c r="M193" s="0"/>
      <c r="O193" s="0"/>
      <c r="Q193" s="175" t="n">
        <v>2</v>
      </c>
      <c r="AA193" s="148" t="n">
        <v>3</v>
      </c>
      <c r="AB193" s="148" t="n">
        <v>7</v>
      </c>
      <c r="AC193" s="148" t="s">
        <v>273</v>
      </c>
      <c r="BB193" s="148" t="n">
        <v>2</v>
      </c>
      <c r="BC193" s="148" t="n">
        <f aca="false">IF(BB193=1,G193,0)</f>
        <v>0</v>
      </c>
      <c r="BD193" s="148" t="n">
        <f aca="false">IF(BB193=2,G193,0)</f>
        <v>0</v>
      </c>
      <c r="BE193" s="148" t="n">
        <f aca="false">IF(BB193=3,G193,0)</f>
        <v>0</v>
      </c>
      <c r="BF193" s="148" t="n">
        <f aca="false">IF(BB193=4,G193,0)</f>
        <v>0</v>
      </c>
      <c r="BG193" s="148" t="n">
        <f aca="false">IF(BB193=5,G193,0)</f>
        <v>0</v>
      </c>
      <c r="CA193" s="148" t="n">
        <v>3</v>
      </c>
      <c r="CB193" s="148" t="n">
        <v>7</v>
      </c>
      <c r="CC193" s="183"/>
      <c r="CD193" s="183"/>
    </row>
    <row r="194" customFormat="false" ht="12.75" hidden="false" customHeight="true" outlineLevel="0" collapsed="false">
      <c r="A194" s="184"/>
      <c r="B194" s="185"/>
      <c r="C194" s="189" t="s">
        <v>212</v>
      </c>
      <c r="D194" s="189"/>
      <c r="E194" s="190" t="n">
        <v>0</v>
      </c>
      <c r="F194" s="191"/>
      <c r="G194" s="192"/>
      <c r="H194" s="193"/>
      <c r="I194" s="194"/>
      <c r="J194" s="193"/>
      <c r="K194" s="194"/>
      <c r="M194" s="188" t="s">
        <v>212</v>
      </c>
      <c r="O194" s="188"/>
      <c r="Q194" s="175"/>
      <c r="AA194" s="0"/>
      <c r="AB194" s="0"/>
      <c r="AC194" s="0"/>
      <c r="BB194" s="0"/>
      <c r="BC194" s="0"/>
      <c r="BD194" s="0"/>
      <c r="BE194" s="0"/>
      <c r="BF194" s="0"/>
      <c r="BG194" s="0"/>
      <c r="CA194" s="0"/>
      <c r="CB194" s="0"/>
      <c r="CC194" s="0"/>
      <c r="CD194" s="0"/>
    </row>
    <row r="195" customFormat="false" ht="12.75" hidden="false" customHeight="true" outlineLevel="0" collapsed="false">
      <c r="A195" s="184"/>
      <c r="B195" s="185"/>
      <c r="C195" s="189" t="s">
        <v>275</v>
      </c>
      <c r="D195" s="189"/>
      <c r="E195" s="190" t="n">
        <v>8.1377</v>
      </c>
      <c r="F195" s="191"/>
      <c r="G195" s="192"/>
      <c r="H195" s="193"/>
      <c r="I195" s="194"/>
      <c r="J195" s="193"/>
      <c r="K195" s="194"/>
      <c r="M195" s="188" t="s">
        <v>275</v>
      </c>
      <c r="O195" s="188"/>
      <c r="Q195" s="175"/>
      <c r="AA195" s="0"/>
      <c r="AB195" s="0"/>
      <c r="AC195" s="0"/>
      <c r="BB195" s="0"/>
      <c r="BC195" s="0"/>
      <c r="BD195" s="0"/>
      <c r="BE195" s="0"/>
      <c r="BF195" s="0"/>
      <c r="BG195" s="0"/>
      <c r="CA195" s="0"/>
      <c r="CB195" s="0"/>
      <c r="CC195" s="0"/>
      <c r="CD195" s="0"/>
    </row>
    <row r="196" customFormat="false" ht="12.75" hidden="false" customHeight="true" outlineLevel="0" collapsed="false">
      <c r="A196" s="184"/>
      <c r="B196" s="185"/>
      <c r="C196" s="189" t="s">
        <v>276</v>
      </c>
      <c r="D196" s="189"/>
      <c r="E196" s="190" t="n">
        <v>1.1326</v>
      </c>
      <c r="F196" s="191"/>
      <c r="G196" s="192"/>
      <c r="H196" s="193"/>
      <c r="I196" s="194"/>
      <c r="J196" s="193"/>
      <c r="K196" s="194"/>
      <c r="M196" s="188" t="s">
        <v>276</v>
      </c>
      <c r="O196" s="188"/>
      <c r="Q196" s="175"/>
      <c r="AA196" s="0"/>
      <c r="AB196" s="0"/>
      <c r="AC196" s="0"/>
      <c r="BB196" s="0"/>
      <c r="BC196" s="0"/>
      <c r="BD196" s="0"/>
      <c r="BE196" s="0"/>
      <c r="BF196" s="0"/>
      <c r="BG196" s="0"/>
      <c r="CA196" s="0"/>
      <c r="CB196" s="0"/>
      <c r="CC196" s="0"/>
      <c r="CD196" s="0"/>
    </row>
    <row r="197" customFormat="false" ht="12.75" hidden="false" customHeight="true" outlineLevel="0" collapsed="false">
      <c r="A197" s="184"/>
      <c r="B197" s="185"/>
      <c r="C197" s="189" t="s">
        <v>277</v>
      </c>
      <c r="D197" s="189"/>
      <c r="E197" s="190" t="n">
        <v>8.1377</v>
      </c>
      <c r="F197" s="191"/>
      <c r="G197" s="192"/>
      <c r="H197" s="193"/>
      <c r="I197" s="194"/>
      <c r="J197" s="193"/>
      <c r="K197" s="194"/>
      <c r="M197" s="188" t="s">
        <v>277</v>
      </c>
      <c r="O197" s="188"/>
      <c r="Q197" s="175"/>
      <c r="AA197" s="0"/>
      <c r="AB197" s="0"/>
      <c r="AC197" s="0"/>
      <c r="BB197" s="0"/>
      <c r="BC197" s="0"/>
      <c r="BD197" s="0"/>
      <c r="BE197" s="0"/>
      <c r="BF197" s="0"/>
      <c r="BG197" s="0"/>
      <c r="CA197" s="0"/>
      <c r="CB197" s="0"/>
      <c r="CC197" s="0"/>
      <c r="CD197" s="0"/>
    </row>
    <row r="198" customFormat="false" ht="12.75" hidden="false" customHeight="true" outlineLevel="0" collapsed="false">
      <c r="A198" s="184"/>
      <c r="B198" s="185"/>
      <c r="C198" s="189" t="s">
        <v>278</v>
      </c>
      <c r="D198" s="189"/>
      <c r="E198" s="190" t="n">
        <v>1.1326</v>
      </c>
      <c r="F198" s="191"/>
      <c r="G198" s="192"/>
      <c r="H198" s="193"/>
      <c r="I198" s="194"/>
      <c r="J198" s="193"/>
      <c r="K198" s="194"/>
      <c r="M198" s="188" t="s">
        <v>278</v>
      </c>
      <c r="O198" s="188"/>
      <c r="Q198" s="175"/>
      <c r="AA198" s="0"/>
      <c r="AB198" s="0"/>
      <c r="AC198" s="0"/>
      <c r="BB198" s="0"/>
      <c r="BC198" s="0"/>
      <c r="BD198" s="0"/>
      <c r="BE198" s="0"/>
      <c r="BF198" s="0"/>
      <c r="BG198" s="0"/>
      <c r="CA198" s="0"/>
      <c r="CB198" s="0"/>
      <c r="CC198" s="0"/>
      <c r="CD198" s="0"/>
    </row>
    <row r="199" customFormat="false" ht="12.75" hidden="false" customHeight="true" outlineLevel="0" collapsed="false">
      <c r="A199" s="184"/>
      <c r="B199" s="185"/>
      <c r="C199" s="205" t="s">
        <v>126</v>
      </c>
      <c r="D199" s="205"/>
      <c r="E199" s="206" t="n">
        <v>18.5406</v>
      </c>
      <c r="F199" s="191"/>
      <c r="G199" s="192"/>
      <c r="H199" s="193"/>
      <c r="I199" s="194"/>
      <c r="J199" s="193"/>
      <c r="K199" s="194"/>
      <c r="M199" s="188" t="s">
        <v>126</v>
      </c>
      <c r="O199" s="188"/>
      <c r="Q199" s="175"/>
      <c r="AA199" s="0"/>
      <c r="AB199" s="0"/>
      <c r="AC199" s="0"/>
      <c r="BB199" s="0"/>
      <c r="BC199" s="0"/>
      <c r="BD199" s="0"/>
      <c r="BE199" s="0"/>
      <c r="BF199" s="0"/>
      <c r="BG199" s="0"/>
      <c r="CA199" s="0"/>
      <c r="CB199" s="0"/>
      <c r="CC199" s="0"/>
      <c r="CD199" s="0"/>
    </row>
    <row r="200" customFormat="false" ht="12.75" hidden="false" customHeight="false" outlineLevel="0" collapsed="false">
      <c r="A200" s="176" t="n">
        <v>47</v>
      </c>
      <c r="B200" s="177" t="s">
        <v>279</v>
      </c>
      <c r="C200" s="178" t="s">
        <v>280</v>
      </c>
      <c r="D200" s="179" t="s">
        <v>75</v>
      </c>
      <c r="E200" s="180" t="n">
        <f aca="false">(G186+G193)/100</f>
        <v>0</v>
      </c>
      <c r="F200" s="180"/>
      <c r="G200" s="181" t="n">
        <f aca="false">E200*F200</f>
        <v>0</v>
      </c>
      <c r="H200" s="182" t="n">
        <v>0</v>
      </c>
      <c r="I200" s="182" t="n">
        <f aca="false">E200*H200</f>
        <v>0</v>
      </c>
      <c r="J200" s="182" t="n">
        <v>0</v>
      </c>
      <c r="K200" s="182" t="n">
        <f aca="false">E200*J200</f>
        <v>0</v>
      </c>
      <c r="M200" s="0"/>
      <c r="O200" s="0"/>
      <c r="Q200" s="175" t="n">
        <v>2</v>
      </c>
      <c r="AA200" s="148" t="n">
        <v>7</v>
      </c>
      <c r="AB200" s="148" t="n">
        <v>1002</v>
      </c>
      <c r="AC200" s="148" t="n">
        <v>5</v>
      </c>
      <c r="BB200" s="148" t="n">
        <v>2</v>
      </c>
      <c r="BC200" s="148" t="n">
        <f aca="false">IF(BB200=1,G200,0)</f>
        <v>0</v>
      </c>
      <c r="BD200" s="148" t="n">
        <f aca="false">IF(BB200=2,G200,0)</f>
        <v>0</v>
      </c>
      <c r="BE200" s="148" t="n">
        <f aca="false">IF(BB200=3,G200,0)</f>
        <v>0</v>
      </c>
      <c r="BF200" s="148" t="n">
        <f aca="false">IF(BB200=4,G200,0)</f>
        <v>0</v>
      </c>
      <c r="BG200" s="148" t="n">
        <f aca="false">IF(BB200=5,G200,0)</f>
        <v>0</v>
      </c>
      <c r="CA200" s="148" t="n">
        <v>7</v>
      </c>
      <c r="CB200" s="148" t="n">
        <v>1002</v>
      </c>
      <c r="CC200" s="183"/>
      <c r="CD200" s="183"/>
    </row>
    <row r="201" customFormat="false" ht="12.75" hidden="false" customHeight="false" outlineLevel="0" collapsed="false">
      <c r="A201" s="195"/>
      <c r="B201" s="196" t="s">
        <v>114</v>
      </c>
      <c r="C201" s="197" t="n">
        <f aca="false">CONCATENATE(B185," ",C185)</f>
        <v>0</v>
      </c>
      <c r="D201" s="198"/>
      <c r="E201" s="199"/>
      <c r="F201" s="200"/>
      <c r="G201" s="201" t="n">
        <f aca="false">SUM(G185:G200)</f>
        <v>0</v>
      </c>
      <c r="H201" s="202"/>
      <c r="I201" s="203" t="n">
        <f aca="false">SUM(I185:I200)</f>
        <v>0.43868487</v>
      </c>
      <c r="J201" s="202"/>
      <c r="K201" s="203" t="n">
        <f aca="false">SUM(K185:K200)</f>
        <v>0</v>
      </c>
      <c r="M201" s="0"/>
      <c r="O201" s="0"/>
      <c r="Q201" s="175" t="n">
        <v>4</v>
      </c>
      <c r="AA201" s="0"/>
      <c r="AB201" s="0"/>
      <c r="AC201" s="0"/>
      <c r="BB201" s="0"/>
      <c r="BC201" s="204" t="n">
        <f aca="false">SUM(BC185:BC200)</f>
        <v>0</v>
      </c>
      <c r="BD201" s="204" t="n">
        <f aca="false">SUM(BD185:BD200)</f>
        <v>0</v>
      </c>
      <c r="BE201" s="204" t="n">
        <f aca="false">SUM(BE185:BE200)</f>
        <v>0</v>
      </c>
      <c r="BF201" s="204" t="n">
        <f aca="false">SUM(BF185:BF200)</f>
        <v>0</v>
      </c>
      <c r="BG201" s="204" t="n">
        <f aca="false">SUM(BG185:BG200)</f>
        <v>0</v>
      </c>
      <c r="CA201" s="0"/>
      <c r="CB201" s="0"/>
      <c r="CC201" s="0"/>
      <c r="CD201" s="0"/>
    </row>
    <row r="202" customFormat="false" ht="12.75" hidden="false" customHeight="false" outlineLevel="0" collapsed="false">
      <c r="A202" s="167" t="s">
        <v>99</v>
      </c>
      <c r="B202" s="168" t="s">
        <v>281</v>
      </c>
      <c r="C202" s="169" t="s">
        <v>282</v>
      </c>
      <c r="D202" s="170"/>
      <c r="E202" s="171"/>
      <c r="F202" s="171"/>
      <c r="G202" s="172"/>
      <c r="H202" s="173"/>
      <c r="I202" s="174"/>
      <c r="J202" s="173"/>
      <c r="K202" s="174"/>
      <c r="M202" s="0"/>
      <c r="O202" s="0"/>
      <c r="Q202" s="175" t="n">
        <v>1</v>
      </c>
      <c r="AA202" s="0"/>
      <c r="AB202" s="0"/>
      <c r="AC202" s="0"/>
      <c r="BB202" s="0"/>
      <c r="BC202" s="0"/>
      <c r="BD202" s="0"/>
      <c r="BE202" s="0"/>
      <c r="BF202" s="0"/>
      <c r="BG202" s="0"/>
      <c r="CA202" s="0"/>
      <c r="CB202" s="0"/>
      <c r="CC202" s="0"/>
      <c r="CD202" s="0"/>
    </row>
    <row r="203" customFormat="false" ht="22.5" hidden="false" customHeight="false" outlineLevel="0" collapsed="false">
      <c r="A203" s="176" t="n">
        <v>48</v>
      </c>
      <c r="B203" s="177" t="s">
        <v>283</v>
      </c>
      <c r="C203" s="178" t="s">
        <v>284</v>
      </c>
      <c r="D203" s="179" t="s">
        <v>245</v>
      </c>
      <c r="E203" s="180" t="n">
        <v>33.6</v>
      </c>
      <c r="F203" s="180"/>
      <c r="G203" s="181" t="n">
        <f aca="false">E203*F203</f>
        <v>0</v>
      </c>
      <c r="H203" s="182" t="n">
        <v>0.00059</v>
      </c>
      <c r="I203" s="182" t="n">
        <f aca="false">E203*H203</f>
        <v>0.019824</v>
      </c>
      <c r="J203" s="182" t="n">
        <v>0</v>
      </c>
      <c r="K203" s="182" t="n">
        <f aca="false">E203*J203</f>
        <v>0</v>
      </c>
      <c r="M203" s="0"/>
      <c r="O203" s="0"/>
      <c r="Q203" s="175" t="n">
        <v>2</v>
      </c>
      <c r="AA203" s="148" t="n">
        <v>1</v>
      </c>
      <c r="AB203" s="148" t="n">
        <v>7</v>
      </c>
      <c r="AC203" s="148" t="n">
        <v>7</v>
      </c>
      <c r="BB203" s="148" t="n">
        <v>2</v>
      </c>
      <c r="BC203" s="148" t="n">
        <f aca="false">IF(BB203=1,G203,0)</f>
        <v>0</v>
      </c>
      <c r="BD203" s="148" t="n">
        <f aca="false">IF(BB203=2,G203,0)</f>
        <v>0</v>
      </c>
      <c r="BE203" s="148" t="n">
        <f aca="false">IF(BB203=3,G203,0)</f>
        <v>0</v>
      </c>
      <c r="BF203" s="148" t="n">
        <f aca="false">IF(BB203=4,G203,0)</f>
        <v>0</v>
      </c>
      <c r="BG203" s="148" t="n">
        <f aca="false">IF(BB203=5,G203,0)</f>
        <v>0</v>
      </c>
      <c r="CA203" s="148" t="n">
        <v>1</v>
      </c>
      <c r="CB203" s="148" t="n">
        <v>7</v>
      </c>
      <c r="CC203" s="183"/>
      <c r="CD203" s="183"/>
    </row>
    <row r="204" customFormat="false" ht="12.75" hidden="false" customHeight="true" outlineLevel="0" collapsed="false">
      <c r="A204" s="184"/>
      <c r="B204" s="185"/>
      <c r="C204" s="189" t="s">
        <v>120</v>
      </c>
      <c r="D204" s="189"/>
      <c r="E204" s="190" t="n">
        <v>0</v>
      </c>
      <c r="F204" s="191"/>
      <c r="G204" s="192"/>
      <c r="H204" s="193"/>
      <c r="I204" s="194"/>
      <c r="J204" s="193"/>
      <c r="K204" s="194"/>
      <c r="M204" s="188" t="s">
        <v>120</v>
      </c>
      <c r="O204" s="188"/>
      <c r="Q204" s="175"/>
      <c r="AA204" s="0"/>
      <c r="AB204" s="0"/>
      <c r="AC204" s="0"/>
      <c r="BB204" s="0"/>
      <c r="BC204" s="0"/>
      <c r="BD204" s="0"/>
      <c r="BE204" s="0"/>
      <c r="BF204" s="0"/>
      <c r="BG204" s="0"/>
      <c r="CA204" s="0"/>
      <c r="CB204" s="0"/>
      <c r="CC204" s="0"/>
      <c r="CD204" s="0"/>
    </row>
    <row r="205" customFormat="false" ht="12.75" hidden="false" customHeight="true" outlineLevel="0" collapsed="false">
      <c r="A205" s="184"/>
      <c r="B205" s="185"/>
      <c r="C205" s="189" t="s">
        <v>285</v>
      </c>
      <c r="D205" s="189"/>
      <c r="E205" s="190" t="n">
        <v>16.35</v>
      </c>
      <c r="F205" s="191"/>
      <c r="G205" s="192"/>
      <c r="H205" s="193"/>
      <c r="I205" s="194"/>
      <c r="J205" s="193"/>
      <c r="K205" s="194"/>
      <c r="M205" s="188" t="s">
        <v>285</v>
      </c>
      <c r="O205" s="188"/>
      <c r="Q205" s="175"/>
      <c r="AA205" s="0"/>
      <c r="AB205" s="0"/>
      <c r="AC205" s="0"/>
      <c r="BB205" s="0"/>
      <c r="BC205" s="0"/>
      <c r="BD205" s="0"/>
      <c r="BE205" s="0"/>
      <c r="BF205" s="0"/>
      <c r="BG205" s="0"/>
      <c r="CA205" s="0"/>
      <c r="CB205" s="0"/>
      <c r="CC205" s="0"/>
      <c r="CD205" s="0"/>
    </row>
    <row r="206" customFormat="false" ht="12.75" hidden="false" customHeight="true" outlineLevel="0" collapsed="false">
      <c r="A206" s="184"/>
      <c r="B206" s="185"/>
      <c r="C206" s="189" t="s">
        <v>286</v>
      </c>
      <c r="D206" s="189"/>
      <c r="E206" s="190" t="n">
        <v>17.25</v>
      </c>
      <c r="F206" s="191"/>
      <c r="G206" s="192"/>
      <c r="H206" s="193"/>
      <c r="I206" s="194"/>
      <c r="J206" s="193"/>
      <c r="K206" s="194"/>
      <c r="M206" s="188" t="s">
        <v>286</v>
      </c>
      <c r="O206" s="188"/>
      <c r="Q206" s="175"/>
      <c r="AA206" s="0"/>
      <c r="AB206" s="0"/>
      <c r="AC206" s="0"/>
      <c r="BB206" s="0"/>
      <c r="BC206" s="0"/>
      <c r="BD206" s="0"/>
      <c r="BE206" s="0"/>
      <c r="BF206" s="0"/>
      <c r="BG206" s="0"/>
      <c r="CA206" s="0"/>
      <c r="CB206" s="0"/>
      <c r="CC206" s="0"/>
      <c r="CD206" s="0"/>
    </row>
    <row r="207" customFormat="false" ht="12.75" hidden="false" customHeight="true" outlineLevel="0" collapsed="false">
      <c r="A207" s="184"/>
      <c r="B207" s="185"/>
      <c r="C207" s="205" t="s">
        <v>126</v>
      </c>
      <c r="D207" s="205"/>
      <c r="E207" s="206" t="n">
        <v>33.6</v>
      </c>
      <c r="F207" s="191"/>
      <c r="G207" s="192"/>
      <c r="H207" s="193"/>
      <c r="I207" s="194"/>
      <c r="J207" s="193"/>
      <c r="K207" s="194"/>
      <c r="M207" s="188" t="s">
        <v>126</v>
      </c>
      <c r="O207" s="188"/>
      <c r="Q207" s="175"/>
      <c r="AA207" s="0"/>
      <c r="AB207" s="0"/>
      <c r="AC207" s="0"/>
      <c r="BB207" s="0"/>
      <c r="BC207" s="0"/>
      <c r="BD207" s="0"/>
      <c r="BE207" s="0"/>
      <c r="BF207" s="0"/>
      <c r="BG207" s="0"/>
      <c r="CA207" s="0"/>
      <c r="CB207" s="0"/>
      <c r="CC207" s="0"/>
      <c r="CD207" s="0"/>
    </row>
    <row r="208" customFormat="false" ht="12.75" hidden="false" customHeight="false" outlineLevel="0" collapsed="false">
      <c r="A208" s="176" t="n">
        <v>49</v>
      </c>
      <c r="B208" s="177" t="s">
        <v>287</v>
      </c>
      <c r="C208" s="178" t="s">
        <v>288</v>
      </c>
      <c r="D208" s="179" t="s">
        <v>119</v>
      </c>
      <c r="E208" s="180" t="n">
        <v>37.6625</v>
      </c>
      <c r="F208" s="180"/>
      <c r="G208" s="181" t="n">
        <f aca="false">E208*F208</f>
        <v>0</v>
      </c>
      <c r="H208" s="182" t="n">
        <v>0.00025</v>
      </c>
      <c r="I208" s="182" t="n">
        <f aca="false">E208*H208</f>
        <v>0.009415625</v>
      </c>
      <c r="J208" s="182" t="n">
        <v>0</v>
      </c>
      <c r="K208" s="182" t="n">
        <f aca="false">E208*J208</f>
        <v>0</v>
      </c>
      <c r="M208" s="0"/>
      <c r="O208" s="0"/>
      <c r="Q208" s="175" t="n">
        <v>2</v>
      </c>
      <c r="AA208" s="148" t="n">
        <v>1</v>
      </c>
      <c r="AB208" s="148" t="n">
        <v>7</v>
      </c>
      <c r="AC208" s="148" t="n">
        <v>7</v>
      </c>
      <c r="BB208" s="148" t="n">
        <v>2</v>
      </c>
      <c r="BC208" s="148" t="n">
        <f aca="false">IF(BB208=1,G208,0)</f>
        <v>0</v>
      </c>
      <c r="BD208" s="148" t="n">
        <f aca="false">IF(BB208=2,G208,0)</f>
        <v>0</v>
      </c>
      <c r="BE208" s="148" t="n">
        <f aca="false">IF(BB208=3,G208,0)</f>
        <v>0</v>
      </c>
      <c r="BF208" s="148" t="n">
        <f aca="false">IF(BB208=4,G208,0)</f>
        <v>0</v>
      </c>
      <c r="BG208" s="148" t="n">
        <f aca="false">IF(BB208=5,G208,0)</f>
        <v>0</v>
      </c>
      <c r="CA208" s="148" t="n">
        <v>1</v>
      </c>
      <c r="CB208" s="148" t="n">
        <v>7</v>
      </c>
      <c r="CC208" s="183"/>
      <c r="CD208" s="183"/>
    </row>
    <row r="209" customFormat="false" ht="12.75" hidden="false" customHeight="true" outlineLevel="0" collapsed="false">
      <c r="A209" s="184"/>
      <c r="B209" s="185"/>
      <c r="C209" s="189" t="s">
        <v>120</v>
      </c>
      <c r="D209" s="189"/>
      <c r="E209" s="190" t="n">
        <v>0</v>
      </c>
      <c r="F209" s="191"/>
      <c r="G209" s="192"/>
      <c r="H209" s="193"/>
      <c r="I209" s="194"/>
      <c r="J209" s="193"/>
      <c r="K209" s="194"/>
      <c r="M209" s="188" t="s">
        <v>120</v>
      </c>
      <c r="O209" s="188"/>
      <c r="Q209" s="175"/>
      <c r="AA209" s="0"/>
      <c r="AB209" s="0"/>
      <c r="AC209" s="0"/>
      <c r="BB209" s="0"/>
      <c r="BC209" s="0"/>
      <c r="BD209" s="0"/>
      <c r="BE209" s="0"/>
      <c r="BF209" s="0"/>
      <c r="BG209" s="0"/>
      <c r="CA209" s="0"/>
      <c r="CB209" s="0"/>
      <c r="CC209" s="0"/>
      <c r="CD209" s="0"/>
    </row>
    <row r="210" customFormat="false" ht="12.75" hidden="false" customHeight="true" outlineLevel="0" collapsed="false">
      <c r="A210" s="184"/>
      <c r="B210" s="185"/>
      <c r="C210" s="189" t="s">
        <v>289</v>
      </c>
      <c r="D210" s="189"/>
      <c r="E210" s="190" t="n">
        <v>18.8313</v>
      </c>
      <c r="F210" s="191"/>
      <c r="G210" s="192"/>
      <c r="H210" s="193"/>
      <c r="I210" s="194"/>
      <c r="J210" s="193"/>
      <c r="K210" s="194"/>
      <c r="M210" s="188" t="s">
        <v>289</v>
      </c>
      <c r="O210" s="188"/>
      <c r="Q210" s="175"/>
      <c r="AA210" s="0"/>
      <c r="AB210" s="0"/>
      <c r="AC210" s="0"/>
      <c r="BB210" s="0"/>
      <c r="BC210" s="0"/>
      <c r="BD210" s="0"/>
      <c r="BE210" s="0"/>
      <c r="BF210" s="0"/>
      <c r="BG210" s="0"/>
      <c r="CA210" s="0"/>
      <c r="CB210" s="0"/>
      <c r="CC210" s="0"/>
      <c r="CD210" s="0"/>
    </row>
    <row r="211" customFormat="false" ht="12.75" hidden="false" customHeight="true" outlineLevel="0" collapsed="false">
      <c r="A211" s="184"/>
      <c r="B211" s="185"/>
      <c r="C211" s="189" t="s">
        <v>290</v>
      </c>
      <c r="D211" s="189"/>
      <c r="E211" s="190" t="n">
        <v>18.8313</v>
      </c>
      <c r="F211" s="191"/>
      <c r="G211" s="192"/>
      <c r="H211" s="193"/>
      <c r="I211" s="194"/>
      <c r="J211" s="193"/>
      <c r="K211" s="194"/>
      <c r="M211" s="188" t="s">
        <v>290</v>
      </c>
      <c r="O211" s="188"/>
      <c r="Q211" s="175"/>
      <c r="AA211" s="0"/>
      <c r="AB211" s="0"/>
      <c r="AC211" s="0"/>
      <c r="BB211" s="0"/>
      <c r="BC211" s="0"/>
      <c r="BD211" s="0"/>
      <c r="BE211" s="0"/>
      <c r="BF211" s="0"/>
      <c r="BG211" s="0"/>
      <c r="CA211" s="0"/>
      <c r="CB211" s="0"/>
      <c r="CC211" s="0"/>
      <c r="CD211" s="0"/>
    </row>
    <row r="212" customFormat="false" ht="12.75" hidden="false" customHeight="true" outlineLevel="0" collapsed="false">
      <c r="A212" s="184"/>
      <c r="B212" s="185"/>
      <c r="C212" s="205" t="s">
        <v>126</v>
      </c>
      <c r="D212" s="205"/>
      <c r="E212" s="206" t="n">
        <v>37.6626</v>
      </c>
      <c r="F212" s="191"/>
      <c r="G212" s="192"/>
      <c r="H212" s="193"/>
      <c r="I212" s="194"/>
      <c r="J212" s="193"/>
      <c r="K212" s="194"/>
      <c r="M212" s="188" t="s">
        <v>126</v>
      </c>
      <c r="O212" s="188"/>
      <c r="Q212" s="175"/>
      <c r="AA212" s="0"/>
      <c r="AB212" s="0"/>
      <c r="AC212" s="0"/>
      <c r="BB212" s="0"/>
      <c r="BC212" s="0"/>
      <c r="BD212" s="0"/>
      <c r="BE212" s="0"/>
      <c r="BF212" s="0"/>
      <c r="BG212" s="0"/>
      <c r="CA212" s="0"/>
      <c r="CB212" s="0"/>
      <c r="CC212" s="0"/>
      <c r="CD212" s="0"/>
    </row>
    <row r="213" customFormat="false" ht="12.75" hidden="false" customHeight="false" outlineLevel="0" collapsed="false">
      <c r="A213" s="176" t="n">
        <v>50</v>
      </c>
      <c r="B213" s="177" t="s">
        <v>291</v>
      </c>
      <c r="C213" s="178" t="s">
        <v>292</v>
      </c>
      <c r="D213" s="179" t="s">
        <v>119</v>
      </c>
      <c r="E213" s="180" t="n">
        <v>38.7924</v>
      </c>
      <c r="F213" s="180"/>
      <c r="G213" s="181" t="n">
        <f aca="false">E213*F213</f>
        <v>0</v>
      </c>
      <c r="H213" s="182" t="n">
        <v>0.0039</v>
      </c>
      <c r="I213" s="182" t="n">
        <f aca="false">E213*H213</f>
        <v>0.15129036</v>
      </c>
      <c r="J213" s="182" t="n">
        <v>0</v>
      </c>
      <c r="K213" s="182" t="n">
        <f aca="false">E213*J213</f>
        <v>0</v>
      </c>
      <c r="M213" s="0"/>
      <c r="O213" s="0"/>
      <c r="Q213" s="175" t="n">
        <v>2</v>
      </c>
      <c r="AA213" s="148" t="n">
        <v>3</v>
      </c>
      <c r="AB213" s="148" t="n">
        <v>7</v>
      </c>
      <c r="AC213" s="148" t="n">
        <v>28410103</v>
      </c>
      <c r="BB213" s="148" t="n">
        <v>2</v>
      </c>
      <c r="BC213" s="148" t="n">
        <f aca="false">IF(BB213=1,G213,0)</f>
        <v>0</v>
      </c>
      <c r="BD213" s="148" t="n">
        <f aca="false">IF(BB213=2,G213,0)</f>
        <v>0</v>
      </c>
      <c r="BE213" s="148" t="n">
        <f aca="false">IF(BB213=3,G213,0)</f>
        <v>0</v>
      </c>
      <c r="BF213" s="148" t="n">
        <f aca="false">IF(BB213=4,G213,0)</f>
        <v>0</v>
      </c>
      <c r="BG213" s="148" t="n">
        <f aca="false">IF(BB213=5,G213,0)</f>
        <v>0</v>
      </c>
      <c r="CA213" s="148" t="n">
        <v>3</v>
      </c>
      <c r="CB213" s="148" t="n">
        <v>7</v>
      </c>
      <c r="CC213" s="183"/>
      <c r="CD213" s="183"/>
    </row>
    <row r="214" customFormat="false" ht="12.75" hidden="false" customHeight="true" outlineLevel="0" collapsed="false">
      <c r="A214" s="184"/>
      <c r="B214" s="185"/>
      <c r="C214" s="189" t="s">
        <v>120</v>
      </c>
      <c r="D214" s="189"/>
      <c r="E214" s="190" t="n">
        <v>0</v>
      </c>
      <c r="F214" s="191"/>
      <c r="G214" s="192"/>
      <c r="H214" s="193"/>
      <c r="I214" s="194"/>
      <c r="J214" s="193"/>
      <c r="K214" s="194"/>
      <c r="M214" s="188" t="s">
        <v>120</v>
      </c>
      <c r="O214" s="188"/>
      <c r="Q214" s="175"/>
      <c r="AA214" s="0"/>
      <c r="AB214" s="0"/>
      <c r="AC214" s="0"/>
      <c r="BB214" s="0"/>
      <c r="BC214" s="0"/>
      <c r="BD214" s="0"/>
      <c r="BE214" s="0"/>
      <c r="BF214" s="0"/>
      <c r="BG214" s="0"/>
      <c r="CA214" s="0"/>
      <c r="CB214" s="0"/>
      <c r="CC214" s="0"/>
      <c r="CD214" s="0"/>
    </row>
    <row r="215" customFormat="false" ht="12.75" hidden="false" customHeight="true" outlineLevel="0" collapsed="false">
      <c r="A215" s="184"/>
      <c r="B215" s="185"/>
      <c r="C215" s="189" t="s">
        <v>293</v>
      </c>
      <c r="D215" s="189"/>
      <c r="E215" s="190" t="n">
        <v>19.3962</v>
      </c>
      <c r="F215" s="191"/>
      <c r="G215" s="192"/>
      <c r="H215" s="193"/>
      <c r="I215" s="194"/>
      <c r="J215" s="193"/>
      <c r="K215" s="194"/>
      <c r="M215" s="188" t="s">
        <v>293</v>
      </c>
      <c r="O215" s="188"/>
      <c r="Q215" s="175"/>
      <c r="AA215" s="0"/>
      <c r="AB215" s="0"/>
      <c r="AC215" s="0"/>
      <c r="BB215" s="0"/>
      <c r="BC215" s="0"/>
      <c r="BD215" s="0"/>
      <c r="BE215" s="0"/>
      <c r="BF215" s="0"/>
      <c r="BG215" s="0"/>
      <c r="CA215" s="0"/>
      <c r="CB215" s="0"/>
      <c r="CC215" s="0"/>
      <c r="CD215" s="0"/>
    </row>
    <row r="216" customFormat="false" ht="12.75" hidden="false" customHeight="true" outlineLevel="0" collapsed="false">
      <c r="A216" s="184"/>
      <c r="B216" s="185"/>
      <c r="C216" s="189" t="s">
        <v>294</v>
      </c>
      <c r="D216" s="189"/>
      <c r="E216" s="190" t="n">
        <v>19.3962</v>
      </c>
      <c r="F216" s="191"/>
      <c r="G216" s="192"/>
      <c r="H216" s="193"/>
      <c r="I216" s="194"/>
      <c r="J216" s="193"/>
      <c r="K216" s="194"/>
      <c r="M216" s="188" t="s">
        <v>294</v>
      </c>
      <c r="O216" s="188"/>
      <c r="Q216" s="175"/>
      <c r="AA216" s="0"/>
      <c r="AB216" s="0"/>
      <c r="AC216" s="0"/>
      <c r="BB216" s="0"/>
      <c r="BC216" s="0"/>
      <c r="BD216" s="0"/>
      <c r="BE216" s="0"/>
      <c r="BF216" s="0"/>
      <c r="BG216" s="0"/>
      <c r="CA216" s="0"/>
      <c r="CB216" s="0"/>
      <c r="CC216" s="0"/>
      <c r="CD216" s="0"/>
    </row>
    <row r="217" customFormat="false" ht="12.75" hidden="false" customHeight="true" outlineLevel="0" collapsed="false">
      <c r="A217" s="184"/>
      <c r="B217" s="185"/>
      <c r="C217" s="205" t="s">
        <v>126</v>
      </c>
      <c r="D217" s="205"/>
      <c r="E217" s="206" t="n">
        <v>38.7924</v>
      </c>
      <c r="F217" s="191"/>
      <c r="G217" s="192"/>
      <c r="H217" s="193"/>
      <c r="I217" s="194"/>
      <c r="J217" s="193"/>
      <c r="K217" s="194"/>
      <c r="M217" s="188" t="s">
        <v>126</v>
      </c>
      <c r="O217" s="188"/>
      <c r="Q217" s="175"/>
      <c r="AA217" s="0"/>
      <c r="AB217" s="0"/>
      <c r="AC217" s="0"/>
      <c r="BB217" s="0"/>
      <c r="BC217" s="0"/>
      <c r="BD217" s="0"/>
      <c r="BE217" s="0"/>
      <c r="BF217" s="0"/>
      <c r="BG217" s="0"/>
      <c r="CA217" s="0"/>
      <c r="CB217" s="0"/>
      <c r="CC217" s="0"/>
      <c r="CD217" s="0"/>
    </row>
    <row r="218" customFormat="false" ht="12.75" hidden="false" customHeight="false" outlineLevel="0" collapsed="false">
      <c r="A218" s="176" t="n">
        <v>51</v>
      </c>
      <c r="B218" s="177" t="s">
        <v>295</v>
      </c>
      <c r="C218" s="178" t="s">
        <v>296</v>
      </c>
      <c r="D218" s="179" t="s">
        <v>75</v>
      </c>
      <c r="E218" s="180" t="n">
        <f aca="false">(G203+G208+G213)/100</f>
        <v>0</v>
      </c>
      <c r="F218" s="180"/>
      <c r="G218" s="181" t="n">
        <f aca="false">E218*F218</f>
        <v>0</v>
      </c>
      <c r="H218" s="182" t="n">
        <v>0</v>
      </c>
      <c r="I218" s="182" t="n">
        <f aca="false">E218*H218</f>
        <v>0</v>
      </c>
      <c r="J218" s="182" t="n">
        <v>0</v>
      </c>
      <c r="K218" s="182" t="n">
        <f aca="false">E218*J218</f>
        <v>0</v>
      </c>
      <c r="M218" s="0"/>
      <c r="O218" s="0"/>
      <c r="Q218" s="175" t="n">
        <v>2</v>
      </c>
      <c r="AA218" s="148" t="n">
        <v>7</v>
      </c>
      <c r="AB218" s="148" t="n">
        <v>1002</v>
      </c>
      <c r="AC218" s="148" t="n">
        <v>5</v>
      </c>
      <c r="BB218" s="148" t="n">
        <v>2</v>
      </c>
      <c r="BC218" s="148" t="n">
        <f aca="false">IF(BB218=1,G218,0)</f>
        <v>0</v>
      </c>
      <c r="BD218" s="148" t="n">
        <f aca="false">IF(BB218=2,G218,0)</f>
        <v>0</v>
      </c>
      <c r="BE218" s="148" t="n">
        <f aca="false">IF(BB218=3,G218,0)</f>
        <v>0</v>
      </c>
      <c r="BF218" s="148" t="n">
        <f aca="false">IF(BB218=4,G218,0)</f>
        <v>0</v>
      </c>
      <c r="BG218" s="148" t="n">
        <f aca="false">IF(BB218=5,G218,0)</f>
        <v>0</v>
      </c>
      <c r="CA218" s="148" t="n">
        <v>7</v>
      </c>
      <c r="CB218" s="148" t="n">
        <v>1002</v>
      </c>
      <c r="CC218" s="183"/>
      <c r="CD218" s="183"/>
    </row>
    <row r="219" customFormat="false" ht="12.75" hidden="false" customHeight="false" outlineLevel="0" collapsed="false">
      <c r="A219" s="195"/>
      <c r="B219" s="196" t="s">
        <v>114</v>
      </c>
      <c r="C219" s="197" t="n">
        <f aca="false">CONCATENATE(B202," ",C202)</f>
        <v>0</v>
      </c>
      <c r="D219" s="198"/>
      <c r="E219" s="199"/>
      <c r="F219" s="200"/>
      <c r="G219" s="201" t="n">
        <f aca="false">SUM(G202:G218)</f>
        <v>0</v>
      </c>
      <c r="H219" s="202"/>
      <c r="I219" s="203" t="n">
        <f aca="false">SUM(I202:I218)</f>
        <v>0.180529985</v>
      </c>
      <c r="J219" s="202"/>
      <c r="K219" s="203" t="n">
        <f aca="false">SUM(K202:K218)</f>
        <v>0</v>
      </c>
      <c r="M219" s="0"/>
      <c r="O219" s="0"/>
      <c r="Q219" s="175" t="n">
        <v>4</v>
      </c>
      <c r="AA219" s="0"/>
      <c r="AB219" s="0"/>
      <c r="AC219" s="0"/>
      <c r="BB219" s="0"/>
      <c r="BC219" s="204" t="n">
        <f aca="false">SUM(BC202:BC218)</f>
        <v>0</v>
      </c>
      <c r="BD219" s="204" t="n">
        <f aca="false">SUM(BD202:BD218)</f>
        <v>0</v>
      </c>
      <c r="BE219" s="204" t="n">
        <f aca="false">SUM(BE202:BE218)</f>
        <v>0</v>
      </c>
      <c r="BF219" s="204" t="n">
        <f aca="false">SUM(BF202:BF218)</f>
        <v>0</v>
      </c>
      <c r="BG219" s="204" t="n">
        <f aca="false">SUM(BG202:BG218)</f>
        <v>0</v>
      </c>
      <c r="CA219" s="0"/>
      <c r="CB219" s="0"/>
      <c r="CC219" s="0"/>
      <c r="CD219" s="0"/>
    </row>
    <row r="220" customFormat="false" ht="12.75" hidden="false" customHeight="false" outlineLevel="0" collapsed="false">
      <c r="A220" s="167" t="s">
        <v>99</v>
      </c>
      <c r="B220" s="168" t="s">
        <v>297</v>
      </c>
      <c r="C220" s="169" t="s">
        <v>298</v>
      </c>
      <c r="D220" s="170"/>
      <c r="E220" s="171"/>
      <c r="F220" s="171"/>
      <c r="G220" s="172"/>
      <c r="H220" s="173"/>
      <c r="I220" s="174"/>
      <c r="J220" s="173"/>
      <c r="K220" s="174"/>
      <c r="M220" s="0"/>
      <c r="O220" s="0"/>
      <c r="Q220" s="175" t="n">
        <v>1</v>
      </c>
      <c r="AA220" s="0"/>
      <c r="AB220" s="0"/>
      <c r="AC220" s="0"/>
      <c r="BB220" s="0"/>
      <c r="BC220" s="0"/>
      <c r="BD220" s="0"/>
      <c r="BE220" s="0"/>
      <c r="BF220" s="0"/>
      <c r="BG220" s="0"/>
      <c r="CA220" s="0"/>
      <c r="CB220" s="0"/>
      <c r="CC220" s="0"/>
      <c r="CD220" s="0"/>
    </row>
    <row r="221" customFormat="false" ht="12.75" hidden="false" customHeight="false" outlineLevel="0" collapsed="false">
      <c r="A221" s="176" t="n">
        <v>52</v>
      </c>
      <c r="B221" s="177" t="s">
        <v>299</v>
      </c>
      <c r="C221" s="178" t="s">
        <v>300</v>
      </c>
      <c r="D221" s="179" t="s">
        <v>119</v>
      </c>
      <c r="E221" s="180" t="n">
        <v>7.7556</v>
      </c>
      <c r="F221" s="180"/>
      <c r="G221" s="181" t="n">
        <f aca="false">E221*F221</f>
        <v>0</v>
      </c>
      <c r="H221" s="182" t="n">
        <v>0.0053</v>
      </c>
      <c r="I221" s="182" t="n">
        <f aca="false">E221*H221</f>
        <v>0.04110468</v>
      </c>
      <c r="J221" s="182" t="n">
        <v>0</v>
      </c>
      <c r="K221" s="182" t="n">
        <f aca="false">E221*J221</f>
        <v>0</v>
      </c>
      <c r="M221" s="0"/>
      <c r="O221" s="0"/>
      <c r="Q221" s="175" t="n">
        <v>2</v>
      </c>
      <c r="AA221" s="148" t="n">
        <v>1</v>
      </c>
      <c r="AB221" s="148" t="n">
        <v>0</v>
      </c>
      <c r="AC221" s="148" t="n">
        <v>0</v>
      </c>
      <c r="BB221" s="148" t="n">
        <v>2</v>
      </c>
      <c r="BC221" s="148" t="n">
        <f aca="false">IF(BB221=1,G221,0)</f>
        <v>0</v>
      </c>
      <c r="BD221" s="148" t="n">
        <f aca="false">IF(BB221=2,G221,0)</f>
        <v>0</v>
      </c>
      <c r="BE221" s="148" t="n">
        <f aca="false">IF(BB221=3,G221,0)</f>
        <v>0</v>
      </c>
      <c r="BF221" s="148" t="n">
        <f aca="false">IF(BB221=4,G221,0)</f>
        <v>0</v>
      </c>
      <c r="BG221" s="148" t="n">
        <f aca="false">IF(BB221=5,G221,0)</f>
        <v>0</v>
      </c>
      <c r="CA221" s="148" t="n">
        <v>1</v>
      </c>
      <c r="CB221" s="148" t="n">
        <v>0</v>
      </c>
      <c r="CC221" s="183"/>
      <c r="CD221" s="183"/>
    </row>
    <row r="222" customFormat="false" ht="12.75" hidden="false" customHeight="true" outlineLevel="0" collapsed="false">
      <c r="A222" s="184"/>
      <c r="B222" s="185"/>
      <c r="C222" s="189" t="s">
        <v>301</v>
      </c>
      <c r="D222" s="189"/>
      <c r="E222" s="190" t="n">
        <v>0</v>
      </c>
      <c r="F222" s="191"/>
      <c r="G222" s="192"/>
      <c r="H222" s="193"/>
      <c r="I222" s="194"/>
      <c r="J222" s="193"/>
      <c r="K222" s="194"/>
      <c r="M222" s="188" t="s">
        <v>301</v>
      </c>
      <c r="O222" s="188"/>
      <c r="Q222" s="175"/>
      <c r="AA222" s="0"/>
      <c r="AB222" s="0"/>
      <c r="AC222" s="0"/>
      <c r="BB222" s="0"/>
      <c r="BC222" s="0"/>
      <c r="BD222" s="0"/>
      <c r="BE222" s="0"/>
      <c r="BF222" s="0"/>
      <c r="BG222" s="0"/>
      <c r="CA222" s="0"/>
      <c r="CB222" s="0"/>
      <c r="CC222" s="0"/>
      <c r="CD222" s="0"/>
    </row>
    <row r="223" customFormat="false" ht="12.75" hidden="false" customHeight="true" outlineLevel="0" collapsed="false">
      <c r="A223" s="184"/>
      <c r="B223" s="185"/>
      <c r="C223" s="189" t="s">
        <v>302</v>
      </c>
      <c r="D223" s="189"/>
      <c r="E223" s="190" t="n">
        <v>2.52</v>
      </c>
      <c r="F223" s="191"/>
      <c r="G223" s="192"/>
      <c r="H223" s="193"/>
      <c r="I223" s="194"/>
      <c r="J223" s="193"/>
      <c r="K223" s="194"/>
      <c r="M223" s="188" t="s">
        <v>302</v>
      </c>
      <c r="O223" s="188"/>
      <c r="Q223" s="175"/>
      <c r="AA223" s="0"/>
      <c r="AB223" s="0"/>
      <c r="AC223" s="0"/>
      <c r="BB223" s="0"/>
      <c r="BC223" s="0"/>
      <c r="BD223" s="0"/>
      <c r="BE223" s="0"/>
      <c r="BF223" s="0"/>
      <c r="BG223" s="0"/>
      <c r="CA223" s="0"/>
      <c r="CB223" s="0"/>
      <c r="CC223" s="0"/>
      <c r="CD223" s="0"/>
    </row>
    <row r="224" customFormat="false" ht="12.75" hidden="false" customHeight="true" outlineLevel="0" collapsed="false">
      <c r="A224" s="184"/>
      <c r="B224" s="185"/>
      <c r="C224" s="189" t="s">
        <v>303</v>
      </c>
      <c r="D224" s="189"/>
      <c r="E224" s="190" t="n">
        <v>1.1328</v>
      </c>
      <c r="F224" s="191"/>
      <c r="G224" s="192"/>
      <c r="H224" s="193"/>
      <c r="I224" s="194"/>
      <c r="J224" s="193"/>
      <c r="K224" s="194"/>
      <c r="M224" s="188" t="s">
        <v>303</v>
      </c>
      <c r="O224" s="188"/>
      <c r="Q224" s="175"/>
      <c r="AA224" s="0"/>
      <c r="AB224" s="0"/>
      <c r="AC224" s="0"/>
      <c r="BB224" s="0"/>
      <c r="BC224" s="0"/>
      <c r="BD224" s="0"/>
      <c r="BE224" s="0"/>
      <c r="BF224" s="0"/>
      <c r="BG224" s="0"/>
      <c r="CA224" s="0"/>
      <c r="CB224" s="0"/>
      <c r="CC224" s="0"/>
      <c r="CD224" s="0"/>
    </row>
    <row r="225" customFormat="false" ht="12.75" hidden="false" customHeight="true" outlineLevel="0" collapsed="false">
      <c r="A225" s="184"/>
      <c r="B225" s="185"/>
      <c r="C225" s="205" t="s">
        <v>126</v>
      </c>
      <c r="D225" s="205"/>
      <c r="E225" s="206" t="n">
        <v>3.6528</v>
      </c>
      <c r="F225" s="191"/>
      <c r="G225" s="192"/>
      <c r="H225" s="193"/>
      <c r="I225" s="194"/>
      <c r="J225" s="193"/>
      <c r="K225" s="194"/>
      <c r="M225" s="188" t="s">
        <v>126</v>
      </c>
      <c r="O225" s="188"/>
      <c r="Q225" s="175"/>
      <c r="AA225" s="0"/>
      <c r="AB225" s="0"/>
      <c r="AC225" s="0"/>
      <c r="BB225" s="0"/>
      <c r="BC225" s="0"/>
      <c r="BD225" s="0"/>
      <c r="BE225" s="0"/>
      <c r="BF225" s="0"/>
      <c r="BG225" s="0"/>
      <c r="CA225" s="0"/>
      <c r="CB225" s="0"/>
      <c r="CC225" s="0"/>
      <c r="CD225" s="0"/>
    </row>
    <row r="226" customFormat="false" ht="12.75" hidden="false" customHeight="true" outlineLevel="0" collapsed="false">
      <c r="A226" s="184"/>
      <c r="B226" s="185"/>
      <c r="C226" s="189" t="s">
        <v>304</v>
      </c>
      <c r="D226" s="189"/>
      <c r="E226" s="190" t="n">
        <v>0</v>
      </c>
      <c r="F226" s="191"/>
      <c r="G226" s="192"/>
      <c r="H226" s="193"/>
      <c r="I226" s="194"/>
      <c r="J226" s="193"/>
      <c r="K226" s="194"/>
      <c r="M226" s="188" t="s">
        <v>304</v>
      </c>
      <c r="O226" s="188"/>
      <c r="Q226" s="175"/>
      <c r="AA226" s="0"/>
      <c r="AB226" s="0"/>
      <c r="AC226" s="0"/>
      <c r="BB226" s="0"/>
      <c r="BC226" s="0"/>
      <c r="BD226" s="0"/>
      <c r="BE226" s="0"/>
      <c r="BF226" s="0"/>
      <c r="BG226" s="0"/>
      <c r="CA226" s="0"/>
      <c r="CB226" s="0"/>
      <c r="CC226" s="0"/>
      <c r="CD226" s="0"/>
    </row>
    <row r="227" customFormat="false" ht="12.75" hidden="false" customHeight="true" outlineLevel="0" collapsed="false">
      <c r="A227" s="184"/>
      <c r="B227" s="185"/>
      <c r="C227" s="189" t="s">
        <v>305</v>
      </c>
      <c r="D227" s="189"/>
      <c r="E227" s="190" t="n">
        <v>2.97</v>
      </c>
      <c r="F227" s="191"/>
      <c r="G227" s="192"/>
      <c r="H227" s="193"/>
      <c r="I227" s="194"/>
      <c r="J227" s="193"/>
      <c r="K227" s="194"/>
      <c r="M227" s="188" t="s">
        <v>305</v>
      </c>
      <c r="O227" s="188"/>
      <c r="Q227" s="175"/>
      <c r="AA227" s="0"/>
      <c r="AB227" s="0"/>
      <c r="AC227" s="0"/>
      <c r="BB227" s="0"/>
      <c r="BC227" s="0"/>
      <c r="BD227" s="0"/>
      <c r="BE227" s="0"/>
      <c r="BF227" s="0"/>
      <c r="BG227" s="0"/>
      <c r="CA227" s="0"/>
      <c r="CB227" s="0"/>
      <c r="CC227" s="0"/>
      <c r="CD227" s="0"/>
    </row>
    <row r="228" customFormat="false" ht="12.75" hidden="false" customHeight="true" outlineLevel="0" collapsed="false">
      <c r="A228" s="184"/>
      <c r="B228" s="185"/>
      <c r="C228" s="189" t="s">
        <v>306</v>
      </c>
      <c r="D228" s="189"/>
      <c r="E228" s="190" t="n">
        <v>1.1328</v>
      </c>
      <c r="F228" s="191"/>
      <c r="G228" s="192"/>
      <c r="H228" s="193"/>
      <c r="I228" s="194"/>
      <c r="J228" s="193"/>
      <c r="K228" s="194"/>
      <c r="M228" s="188" t="s">
        <v>306</v>
      </c>
      <c r="O228" s="188"/>
      <c r="Q228" s="175"/>
      <c r="AA228" s="0"/>
      <c r="AB228" s="0"/>
      <c r="AC228" s="0"/>
      <c r="BB228" s="0"/>
      <c r="BC228" s="0"/>
      <c r="BD228" s="0"/>
      <c r="BE228" s="0"/>
      <c r="BF228" s="0"/>
      <c r="BG228" s="0"/>
      <c r="CA228" s="0"/>
      <c r="CB228" s="0"/>
      <c r="CC228" s="0"/>
      <c r="CD228" s="0"/>
    </row>
    <row r="229" customFormat="false" ht="12.75" hidden="false" customHeight="true" outlineLevel="0" collapsed="false">
      <c r="A229" s="184"/>
      <c r="B229" s="185"/>
      <c r="C229" s="205" t="s">
        <v>126</v>
      </c>
      <c r="D229" s="205"/>
      <c r="E229" s="206" t="n">
        <v>4.1028</v>
      </c>
      <c r="F229" s="191"/>
      <c r="G229" s="192"/>
      <c r="H229" s="193"/>
      <c r="I229" s="194"/>
      <c r="J229" s="193"/>
      <c r="K229" s="194"/>
      <c r="M229" s="188" t="s">
        <v>126</v>
      </c>
      <c r="O229" s="188"/>
      <c r="Q229" s="175"/>
      <c r="AA229" s="0"/>
      <c r="AB229" s="0"/>
      <c r="AC229" s="0"/>
      <c r="BB229" s="0"/>
      <c r="BC229" s="0"/>
      <c r="BD229" s="0"/>
      <c r="BE229" s="0"/>
      <c r="BF229" s="0"/>
      <c r="BG229" s="0"/>
      <c r="CA229" s="0"/>
      <c r="CB229" s="0"/>
      <c r="CC229" s="0"/>
      <c r="CD229" s="0"/>
    </row>
    <row r="230" customFormat="false" ht="12.75" hidden="false" customHeight="false" outlineLevel="0" collapsed="false">
      <c r="A230" s="176" t="n">
        <v>53</v>
      </c>
      <c r="B230" s="177" t="s">
        <v>307</v>
      </c>
      <c r="C230" s="178" t="s">
        <v>308</v>
      </c>
      <c r="D230" s="179" t="s">
        <v>119</v>
      </c>
      <c r="E230" s="180" t="n">
        <v>51.081</v>
      </c>
      <c r="F230" s="180"/>
      <c r="G230" s="181" t="n">
        <f aca="false">E230*F230</f>
        <v>0</v>
      </c>
      <c r="H230" s="182" t="n">
        <v>0.00475</v>
      </c>
      <c r="I230" s="182" t="n">
        <f aca="false">E230*H230</f>
        <v>0.24263475</v>
      </c>
      <c r="J230" s="182" t="n">
        <v>0</v>
      </c>
      <c r="K230" s="182" t="n">
        <f aca="false">E230*J230</f>
        <v>0</v>
      </c>
      <c r="M230" s="0"/>
      <c r="O230" s="0"/>
      <c r="Q230" s="175" t="n">
        <v>2</v>
      </c>
      <c r="AA230" s="148" t="n">
        <v>1</v>
      </c>
      <c r="AB230" s="148" t="n">
        <v>7</v>
      </c>
      <c r="AC230" s="148" t="n">
        <v>7</v>
      </c>
      <c r="BB230" s="148" t="n">
        <v>2</v>
      </c>
      <c r="BC230" s="148" t="n">
        <f aca="false">IF(BB230=1,G230,0)</f>
        <v>0</v>
      </c>
      <c r="BD230" s="148" t="n">
        <f aca="false">IF(BB230=2,G230,0)</f>
        <v>0</v>
      </c>
      <c r="BE230" s="148" t="n">
        <f aca="false">IF(BB230=3,G230,0)</f>
        <v>0</v>
      </c>
      <c r="BF230" s="148" t="n">
        <f aca="false">IF(BB230=4,G230,0)</f>
        <v>0</v>
      </c>
      <c r="BG230" s="148" t="n">
        <f aca="false">IF(BB230=5,G230,0)</f>
        <v>0</v>
      </c>
      <c r="CA230" s="148" t="n">
        <v>1</v>
      </c>
      <c r="CB230" s="148" t="n">
        <v>7</v>
      </c>
      <c r="CC230" s="183"/>
      <c r="CD230" s="183"/>
    </row>
    <row r="231" customFormat="false" ht="12.75" hidden="false" customHeight="true" outlineLevel="0" collapsed="false">
      <c r="A231" s="184"/>
      <c r="B231" s="185"/>
      <c r="C231" s="189" t="s">
        <v>309</v>
      </c>
      <c r="D231" s="189"/>
      <c r="E231" s="190" t="n">
        <v>0</v>
      </c>
      <c r="F231" s="191"/>
      <c r="G231" s="192"/>
      <c r="H231" s="193"/>
      <c r="I231" s="194"/>
      <c r="J231" s="193"/>
      <c r="K231" s="194"/>
      <c r="M231" s="188" t="s">
        <v>309</v>
      </c>
      <c r="O231" s="188"/>
      <c r="Q231" s="175"/>
      <c r="AA231" s="0"/>
      <c r="AB231" s="0"/>
      <c r="AC231" s="0"/>
      <c r="BB231" s="0"/>
      <c r="BC231" s="0"/>
      <c r="BD231" s="0"/>
      <c r="BE231" s="0"/>
      <c r="BF231" s="0"/>
      <c r="BG231" s="0"/>
      <c r="CA231" s="0"/>
      <c r="CB231" s="0"/>
      <c r="CC231" s="0"/>
      <c r="CD231" s="0"/>
    </row>
    <row r="232" customFormat="false" ht="22.5" hidden="false" customHeight="true" outlineLevel="0" collapsed="false">
      <c r="A232" s="184"/>
      <c r="B232" s="185"/>
      <c r="C232" s="189" t="s">
        <v>310</v>
      </c>
      <c r="D232" s="189"/>
      <c r="E232" s="190" t="n">
        <v>18.59</v>
      </c>
      <c r="F232" s="191"/>
      <c r="G232" s="192"/>
      <c r="H232" s="193"/>
      <c r="I232" s="194"/>
      <c r="J232" s="193"/>
      <c r="K232" s="194"/>
      <c r="M232" s="188" t="s">
        <v>310</v>
      </c>
      <c r="O232" s="188"/>
      <c r="Q232" s="175"/>
      <c r="AA232" s="0"/>
      <c r="AB232" s="0"/>
      <c r="AC232" s="0"/>
      <c r="BB232" s="0"/>
      <c r="BC232" s="0"/>
      <c r="BD232" s="0"/>
      <c r="BE232" s="0"/>
      <c r="BF232" s="0"/>
      <c r="BG232" s="0"/>
      <c r="CA232" s="0"/>
      <c r="CB232" s="0"/>
      <c r="CC232" s="0"/>
      <c r="CD232" s="0"/>
    </row>
    <row r="233" customFormat="false" ht="12.75" hidden="false" customHeight="true" outlineLevel="0" collapsed="false">
      <c r="A233" s="184"/>
      <c r="B233" s="185"/>
      <c r="C233" s="189" t="s">
        <v>311</v>
      </c>
      <c r="D233" s="189"/>
      <c r="E233" s="190" t="n">
        <v>6.728</v>
      </c>
      <c r="F233" s="191"/>
      <c r="G233" s="192"/>
      <c r="H233" s="193"/>
      <c r="I233" s="194"/>
      <c r="J233" s="193"/>
      <c r="K233" s="194"/>
      <c r="M233" s="188" t="s">
        <v>311</v>
      </c>
      <c r="O233" s="188"/>
      <c r="Q233" s="175"/>
      <c r="AA233" s="0"/>
      <c r="AB233" s="0"/>
      <c r="AC233" s="0"/>
      <c r="BB233" s="0"/>
      <c r="BC233" s="0"/>
      <c r="BD233" s="0"/>
      <c r="BE233" s="0"/>
      <c r="BF233" s="0"/>
      <c r="BG233" s="0"/>
      <c r="CA233" s="0"/>
      <c r="CB233" s="0"/>
      <c r="CC233" s="0"/>
      <c r="CD233" s="0"/>
    </row>
    <row r="234" customFormat="false" ht="22.5" hidden="false" customHeight="true" outlineLevel="0" collapsed="false">
      <c r="A234" s="184"/>
      <c r="B234" s="185"/>
      <c r="C234" s="189" t="s">
        <v>312</v>
      </c>
      <c r="D234" s="189"/>
      <c r="E234" s="190" t="n">
        <v>19.035</v>
      </c>
      <c r="F234" s="191"/>
      <c r="G234" s="192"/>
      <c r="H234" s="193"/>
      <c r="I234" s="194"/>
      <c r="J234" s="193"/>
      <c r="K234" s="194"/>
      <c r="M234" s="188" t="s">
        <v>312</v>
      </c>
      <c r="O234" s="188"/>
      <c r="Q234" s="175"/>
      <c r="AA234" s="0"/>
      <c r="AB234" s="0"/>
      <c r="AC234" s="0"/>
      <c r="BB234" s="0"/>
      <c r="BC234" s="0"/>
      <c r="BD234" s="0"/>
      <c r="BE234" s="0"/>
      <c r="BF234" s="0"/>
      <c r="BG234" s="0"/>
      <c r="CA234" s="0"/>
      <c r="CB234" s="0"/>
      <c r="CC234" s="0"/>
      <c r="CD234" s="0"/>
    </row>
    <row r="235" customFormat="false" ht="12.75" hidden="false" customHeight="true" outlineLevel="0" collapsed="false">
      <c r="A235" s="184"/>
      <c r="B235" s="185"/>
      <c r="C235" s="189" t="s">
        <v>313</v>
      </c>
      <c r="D235" s="189"/>
      <c r="E235" s="190" t="n">
        <v>6.728</v>
      </c>
      <c r="F235" s="191"/>
      <c r="G235" s="192"/>
      <c r="H235" s="193"/>
      <c r="I235" s="194"/>
      <c r="J235" s="193"/>
      <c r="K235" s="194"/>
      <c r="M235" s="188" t="s">
        <v>313</v>
      </c>
      <c r="O235" s="188"/>
      <c r="Q235" s="175"/>
      <c r="AA235" s="0"/>
      <c r="AB235" s="0"/>
      <c r="AC235" s="0"/>
      <c r="BB235" s="0"/>
      <c r="BC235" s="0"/>
      <c r="BD235" s="0"/>
      <c r="BE235" s="0"/>
      <c r="BF235" s="0"/>
      <c r="BG235" s="0"/>
      <c r="CA235" s="0"/>
      <c r="CB235" s="0"/>
      <c r="CC235" s="0"/>
      <c r="CD235" s="0"/>
    </row>
    <row r="236" customFormat="false" ht="12.75" hidden="false" customHeight="true" outlineLevel="0" collapsed="false">
      <c r="A236" s="184"/>
      <c r="B236" s="185"/>
      <c r="C236" s="205" t="s">
        <v>126</v>
      </c>
      <c r="D236" s="205"/>
      <c r="E236" s="206" t="n">
        <v>51.081</v>
      </c>
      <c r="F236" s="191"/>
      <c r="G236" s="192"/>
      <c r="H236" s="193"/>
      <c r="I236" s="194"/>
      <c r="J236" s="193"/>
      <c r="K236" s="194"/>
      <c r="M236" s="188" t="s">
        <v>126</v>
      </c>
      <c r="O236" s="188"/>
      <c r="Q236" s="175"/>
      <c r="AA236" s="0"/>
      <c r="AB236" s="0"/>
      <c r="AC236" s="0"/>
      <c r="BB236" s="0"/>
      <c r="BC236" s="0"/>
      <c r="BD236" s="0"/>
      <c r="BE236" s="0"/>
      <c r="BF236" s="0"/>
      <c r="BG236" s="0"/>
      <c r="CA236" s="0"/>
      <c r="CB236" s="0"/>
      <c r="CC236" s="0"/>
      <c r="CD236" s="0"/>
    </row>
    <row r="237" customFormat="false" ht="22.5" hidden="false" customHeight="false" outlineLevel="0" collapsed="false">
      <c r="A237" s="176" t="n">
        <v>54</v>
      </c>
      <c r="B237" s="177" t="s">
        <v>314</v>
      </c>
      <c r="C237" s="178" t="s">
        <v>315</v>
      </c>
      <c r="D237" s="179" t="s">
        <v>119</v>
      </c>
      <c r="E237" s="180" t="n">
        <v>52.1026</v>
      </c>
      <c r="F237" s="180"/>
      <c r="G237" s="181" t="n">
        <f aca="false">E237*F237</f>
        <v>0</v>
      </c>
      <c r="H237" s="182" t="n">
        <v>0.0142</v>
      </c>
      <c r="I237" s="182" t="n">
        <f aca="false">E237*H237</f>
        <v>0.73985692</v>
      </c>
      <c r="J237" s="182" t="n">
        <v>0</v>
      </c>
      <c r="K237" s="182" t="n">
        <f aca="false">E237*J237</f>
        <v>0</v>
      </c>
      <c r="M237" s="0"/>
      <c r="O237" s="0"/>
      <c r="Q237" s="175" t="n">
        <v>2</v>
      </c>
      <c r="AA237" s="148" t="n">
        <v>3</v>
      </c>
      <c r="AB237" s="148" t="n">
        <v>7</v>
      </c>
      <c r="AC237" s="148" t="n">
        <v>597623121</v>
      </c>
      <c r="BB237" s="148" t="n">
        <v>2</v>
      </c>
      <c r="BC237" s="148" t="n">
        <f aca="false">IF(BB237=1,G237,0)</f>
        <v>0</v>
      </c>
      <c r="BD237" s="148" t="n">
        <f aca="false">IF(BB237=2,G237,0)</f>
        <v>0</v>
      </c>
      <c r="BE237" s="148" t="n">
        <f aca="false">IF(BB237=3,G237,0)</f>
        <v>0</v>
      </c>
      <c r="BF237" s="148" t="n">
        <f aca="false">IF(BB237=4,G237,0)</f>
        <v>0</v>
      </c>
      <c r="BG237" s="148" t="n">
        <f aca="false">IF(BB237=5,G237,0)</f>
        <v>0</v>
      </c>
      <c r="CA237" s="148" t="n">
        <v>3</v>
      </c>
      <c r="CB237" s="148" t="n">
        <v>7</v>
      </c>
      <c r="CC237" s="183"/>
      <c r="CD237" s="183"/>
    </row>
    <row r="238" customFormat="false" ht="12.75" hidden="false" customHeight="true" outlineLevel="0" collapsed="false">
      <c r="A238" s="184"/>
      <c r="B238" s="185"/>
      <c r="C238" s="189" t="s">
        <v>309</v>
      </c>
      <c r="D238" s="189"/>
      <c r="E238" s="190" t="n">
        <v>0</v>
      </c>
      <c r="F238" s="191"/>
      <c r="G238" s="192"/>
      <c r="H238" s="193"/>
      <c r="I238" s="194"/>
      <c r="J238" s="193"/>
      <c r="K238" s="194"/>
      <c r="M238" s="188" t="s">
        <v>309</v>
      </c>
      <c r="O238" s="188"/>
      <c r="Q238" s="175"/>
      <c r="AA238" s="0"/>
      <c r="AB238" s="0"/>
      <c r="AC238" s="0"/>
      <c r="BB238" s="0"/>
      <c r="BC238" s="0"/>
      <c r="BD238" s="0"/>
      <c r="BE238" s="0"/>
      <c r="BF238" s="0"/>
      <c r="BG238" s="0"/>
      <c r="CA238" s="0"/>
      <c r="CB238" s="0"/>
      <c r="CC238" s="0"/>
      <c r="CD238" s="0"/>
    </row>
    <row r="239" customFormat="false" ht="22.5" hidden="false" customHeight="true" outlineLevel="0" collapsed="false">
      <c r="A239" s="184"/>
      <c r="B239" s="185"/>
      <c r="C239" s="189" t="s">
        <v>316</v>
      </c>
      <c r="D239" s="189"/>
      <c r="E239" s="190" t="n">
        <v>18.9618</v>
      </c>
      <c r="F239" s="191"/>
      <c r="G239" s="192"/>
      <c r="H239" s="193"/>
      <c r="I239" s="194"/>
      <c r="J239" s="193"/>
      <c r="K239" s="194"/>
      <c r="M239" s="188" t="s">
        <v>316</v>
      </c>
      <c r="O239" s="188"/>
      <c r="Q239" s="175"/>
      <c r="AA239" s="0"/>
      <c r="AB239" s="0"/>
      <c r="AC239" s="0"/>
      <c r="BB239" s="0"/>
      <c r="BC239" s="0"/>
      <c r="BD239" s="0"/>
      <c r="BE239" s="0"/>
      <c r="BF239" s="0"/>
      <c r="BG239" s="0"/>
      <c r="CA239" s="0"/>
      <c r="CB239" s="0"/>
      <c r="CC239" s="0"/>
      <c r="CD239" s="0"/>
    </row>
    <row r="240" customFormat="false" ht="12.75" hidden="false" customHeight="true" outlineLevel="0" collapsed="false">
      <c r="A240" s="184"/>
      <c r="B240" s="185"/>
      <c r="C240" s="189" t="s">
        <v>317</v>
      </c>
      <c r="D240" s="189"/>
      <c r="E240" s="190" t="n">
        <v>6.8626</v>
      </c>
      <c r="F240" s="191"/>
      <c r="G240" s="192"/>
      <c r="H240" s="193"/>
      <c r="I240" s="194"/>
      <c r="J240" s="193"/>
      <c r="K240" s="194"/>
      <c r="M240" s="188" t="s">
        <v>317</v>
      </c>
      <c r="O240" s="188"/>
      <c r="Q240" s="175"/>
      <c r="AA240" s="0"/>
      <c r="AB240" s="0"/>
      <c r="AC240" s="0"/>
      <c r="BB240" s="0"/>
      <c r="BC240" s="0"/>
      <c r="BD240" s="0"/>
      <c r="BE240" s="0"/>
      <c r="BF240" s="0"/>
      <c r="BG240" s="0"/>
      <c r="CA240" s="0"/>
      <c r="CB240" s="0"/>
      <c r="CC240" s="0"/>
      <c r="CD240" s="0"/>
    </row>
    <row r="241" customFormat="false" ht="22.5" hidden="false" customHeight="true" outlineLevel="0" collapsed="false">
      <c r="A241" s="184"/>
      <c r="B241" s="185"/>
      <c r="C241" s="189" t="s">
        <v>318</v>
      </c>
      <c r="D241" s="189"/>
      <c r="E241" s="190" t="n">
        <v>19.4157</v>
      </c>
      <c r="F241" s="191"/>
      <c r="G241" s="192"/>
      <c r="H241" s="193"/>
      <c r="I241" s="194"/>
      <c r="J241" s="193"/>
      <c r="K241" s="194"/>
      <c r="M241" s="188" t="s">
        <v>318</v>
      </c>
      <c r="O241" s="188"/>
      <c r="Q241" s="175"/>
      <c r="AA241" s="0"/>
      <c r="AB241" s="0"/>
      <c r="AC241" s="0"/>
      <c r="BB241" s="0"/>
      <c r="BC241" s="0"/>
      <c r="BD241" s="0"/>
      <c r="BE241" s="0"/>
      <c r="BF241" s="0"/>
      <c r="BG241" s="0"/>
      <c r="CA241" s="0"/>
      <c r="CB241" s="0"/>
      <c r="CC241" s="0"/>
      <c r="CD241" s="0"/>
    </row>
    <row r="242" customFormat="false" ht="12.75" hidden="false" customHeight="true" outlineLevel="0" collapsed="false">
      <c r="A242" s="184"/>
      <c r="B242" s="185"/>
      <c r="C242" s="189" t="s">
        <v>319</v>
      </c>
      <c r="D242" s="189"/>
      <c r="E242" s="190" t="n">
        <v>6.8626</v>
      </c>
      <c r="F242" s="191"/>
      <c r="G242" s="192"/>
      <c r="H242" s="193"/>
      <c r="I242" s="194"/>
      <c r="J242" s="193"/>
      <c r="K242" s="194"/>
      <c r="M242" s="188" t="s">
        <v>319</v>
      </c>
      <c r="O242" s="188"/>
      <c r="Q242" s="175"/>
      <c r="AA242" s="0"/>
      <c r="AB242" s="0"/>
      <c r="AC242" s="0"/>
      <c r="BB242" s="0"/>
      <c r="BC242" s="0"/>
      <c r="BD242" s="0"/>
      <c r="BE242" s="0"/>
      <c r="BF242" s="0"/>
      <c r="BG242" s="0"/>
      <c r="CA242" s="0"/>
      <c r="CB242" s="0"/>
      <c r="CC242" s="0"/>
      <c r="CD242" s="0"/>
    </row>
    <row r="243" customFormat="false" ht="12.75" hidden="false" customHeight="true" outlineLevel="0" collapsed="false">
      <c r="A243" s="184"/>
      <c r="B243" s="185"/>
      <c r="C243" s="205" t="s">
        <v>126</v>
      </c>
      <c r="D243" s="205"/>
      <c r="E243" s="206" t="n">
        <v>52.1027</v>
      </c>
      <c r="F243" s="191"/>
      <c r="G243" s="192"/>
      <c r="H243" s="193"/>
      <c r="I243" s="194"/>
      <c r="J243" s="193"/>
      <c r="K243" s="194"/>
      <c r="M243" s="188" t="s">
        <v>126</v>
      </c>
      <c r="O243" s="188"/>
      <c r="Q243" s="175"/>
      <c r="AA243" s="0"/>
      <c r="AB243" s="0"/>
      <c r="AC243" s="0"/>
      <c r="BB243" s="0"/>
      <c r="BC243" s="0"/>
      <c r="BD243" s="0"/>
      <c r="BE243" s="0"/>
      <c r="BF243" s="0"/>
      <c r="BG243" s="0"/>
      <c r="CA243" s="0"/>
      <c r="CB243" s="0"/>
      <c r="CC243" s="0"/>
      <c r="CD243" s="0"/>
    </row>
    <row r="244" customFormat="false" ht="22.5" hidden="false" customHeight="false" outlineLevel="0" collapsed="false">
      <c r="A244" s="176" t="n">
        <v>55</v>
      </c>
      <c r="B244" s="177" t="s">
        <v>320</v>
      </c>
      <c r="C244" s="178" t="s">
        <v>321</v>
      </c>
      <c r="D244" s="179" t="s">
        <v>119</v>
      </c>
      <c r="E244" s="180" t="n">
        <v>3.7259</v>
      </c>
      <c r="F244" s="180"/>
      <c r="G244" s="181" t="n">
        <f aca="false">E244*F244</f>
        <v>0</v>
      </c>
      <c r="H244" s="182" t="n">
        <v>0.00142</v>
      </c>
      <c r="I244" s="182" t="n">
        <f aca="false">E244*H244</f>
        <v>0.005290778</v>
      </c>
      <c r="J244" s="182" t="n">
        <v>0</v>
      </c>
      <c r="K244" s="182" t="n">
        <f aca="false">E244*J244</f>
        <v>0</v>
      </c>
      <c r="M244" s="0"/>
      <c r="O244" s="0"/>
      <c r="Q244" s="175" t="n">
        <v>2</v>
      </c>
      <c r="AA244" s="148" t="n">
        <v>3</v>
      </c>
      <c r="AB244" s="148" t="n">
        <v>7</v>
      </c>
      <c r="AC244" s="148" t="s">
        <v>320</v>
      </c>
      <c r="BB244" s="148" t="n">
        <v>2</v>
      </c>
      <c r="BC244" s="148" t="n">
        <f aca="false">IF(BB244=1,G244,0)</f>
        <v>0</v>
      </c>
      <c r="BD244" s="148" t="n">
        <f aca="false">IF(BB244=2,G244,0)</f>
        <v>0</v>
      </c>
      <c r="BE244" s="148" t="n">
        <f aca="false">IF(BB244=3,G244,0)</f>
        <v>0</v>
      </c>
      <c r="BF244" s="148" t="n">
        <f aca="false">IF(BB244=4,G244,0)</f>
        <v>0</v>
      </c>
      <c r="BG244" s="148" t="n">
        <f aca="false">IF(BB244=5,G244,0)</f>
        <v>0</v>
      </c>
      <c r="CA244" s="148" t="n">
        <v>3</v>
      </c>
      <c r="CB244" s="148" t="n">
        <v>7</v>
      </c>
      <c r="CC244" s="183"/>
      <c r="CD244" s="183"/>
    </row>
    <row r="245" customFormat="false" ht="12.75" hidden="false" customHeight="true" outlineLevel="0" collapsed="false">
      <c r="A245" s="184"/>
      <c r="B245" s="185"/>
      <c r="C245" s="189" t="s">
        <v>301</v>
      </c>
      <c r="D245" s="189"/>
      <c r="E245" s="190" t="n">
        <v>0</v>
      </c>
      <c r="F245" s="191"/>
      <c r="G245" s="192"/>
      <c r="H245" s="193"/>
      <c r="I245" s="194"/>
      <c r="J245" s="193"/>
      <c r="K245" s="194"/>
      <c r="M245" s="188" t="s">
        <v>301</v>
      </c>
      <c r="O245" s="188"/>
      <c r="Q245" s="175"/>
      <c r="AA245" s="0"/>
      <c r="AB245" s="0"/>
      <c r="AC245" s="0"/>
      <c r="BB245" s="0"/>
      <c r="BC245" s="0"/>
      <c r="BD245" s="0"/>
      <c r="BE245" s="0"/>
      <c r="BF245" s="0"/>
      <c r="BG245" s="0"/>
      <c r="CA245" s="0"/>
      <c r="CB245" s="0"/>
      <c r="CC245" s="0"/>
      <c r="CD245" s="0"/>
    </row>
    <row r="246" customFormat="false" ht="12.75" hidden="false" customHeight="true" outlineLevel="0" collapsed="false">
      <c r="A246" s="184"/>
      <c r="B246" s="185"/>
      <c r="C246" s="189" t="s">
        <v>322</v>
      </c>
      <c r="D246" s="189"/>
      <c r="E246" s="190" t="n">
        <v>2.5704</v>
      </c>
      <c r="F246" s="191"/>
      <c r="G246" s="192"/>
      <c r="H246" s="193"/>
      <c r="I246" s="194"/>
      <c r="J246" s="193"/>
      <c r="K246" s="194"/>
      <c r="M246" s="188" t="s">
        <v>322</v>
      </c>
      <c r="O246" s="188"/>
      <c r="Q246" s="175"/>
      <c r="AA246" s="0"/>
      <c r="AB246" s="0"/>
      <c r="AC246" s="0"/>
      <c r="BB246" s="0"/>
      <c r="BC246" s="0"/>
      <c r="BD246" s="0"/>
      <c r="BE246" s="0"/>
      <c r="BF246" s="0"/>
      <c r="BG246" s="0"/>
      <c r="CA246" s="0"/>
      <c r="CB246" s="0"/>
      <c r="CC246" s="0"/>
      <c r="CD246" s="0"/>
    </row>
    <row r="247" customFormat="false" ht="12.75" hidden="false" customHeight="true" outlineLevel="0" collapsed="false">
      <c r="A247" s="184"/>
      <c r="B247" s="185"/>
      <c r="C247" s="189" t="s">
        <v>323</v>
      </c>
      <c r="D247" s="189"/>
      <c r="E247" s="190" t="n">
        <v>1.1555</v>
      </c>
      <c r="F247" s="191"/>
      <c r="G247" s="192"/>
      <c r="H247" s="193"/>
      <c r="I247" s="194"/>
      <c r="J247" s="193"/>
      <c r="K247" s="194"/>
      <c r="M247" s="188" t="s">
        <v>323</v>
      </c>
      <c r="O247" s="188"/>
      <c r="Q247" s="175"/>
      <c r="AA247" s="0"/>
      <c r="AB247" s="0"/>
      <c r="AC247" s="0"/>
      <c r="BB247" s="0"/>
      <c r="BC247" s="0"/>
      <c r="BD247" s="0"/>
      <c r="BE247" s="0"/>
      <c r="BF247" s="0"/>
      <c r="BG247" s="0"/>
      <c r="CA247" s="0"/>
      <c r="CB247" s="0"/>
      <c r="CC247" s="0"/>
      <c r="CD247" s="0"/>
    </row>
    <row r="248" customFormat="false" ht="12.75" hidden="false" customHeight="true" outlineLevel="0" collapsed="false">
      <c r="A248" s="184"/>
      <c r="B248" s="185"/>
      <c r="C248" s="205" t="s">
        <v>126</v>
      </c>
      <c r="D248" s="205"/>
      <c r="E248" s="206" t="n">
        <v>3.7259</v>
      </c>
      <c r="F248" s="191"/>
      <c r="G248" s="192"/>
      <c r="H248" s="193"/>
      <c r="I248" s="194"/>
      <c r="J248" s="193"/>
      <c r="K248" s="194"/>
      <c r="M248" s="188" t="s">
        <v>126</v>
      </c>
      <c r="O248" s="188"/>
      <c r="Q248" s="175"/>
      <c r="AA248" s="0"/>
      <c r="AB248" s="0"/>
      <c r="AC248" s="0"/>
      <c r="BB248" s="0"/>
      <c r="BC248" s="0"/>
      <c r="BD248" s="0"/>
      <c r="BE248" s="0"/>
      <c r="BF248" s="0"/>
      <c r="BG248" s="0"/>
      <c r="CA248" s="0"/>
      <c r="CB248" s="0"/>
      <c r="CC248" s="0"/>
      <c r="CD248" s="0"/>
    </row>
    <row r="249" customFormat="false" ht="22.5" hidden="false" customHeight="false" outlineLevel="0" collapsed="false">
      <c r="A249" s="176" t="n">
        <v>56</v>
      </c>
      <c r="B249" s="177" t="s">
        <v>324</v>
      </c>
      <c r="C249" s="178" t="s">
        <v>325</v>
      </c>
      <c r="D249" s="179" t="s">
        <v>119</v>
      </c>
      <c r="E249" s="180" t="n">
        <v>4.1849</v>
      </c>
      <c r="F249" s="180"/>
      <c r="G249" s="181" t="n">
        <f aca="false">E249*F249</f>
        <v>0</v>
      </c>
      <c r="H249" s="182" t="n">
        <v>0.00142</v>
      </c>
      <c r="I249" s="182" t="n">
        <f aca="false">E249*H249</f>
        <v>0.005942558</v>
      </c>
      <c r="J249" s="182" t="n">
        <v>0</v>
      </c>
      <c r="K249" s="182" t="n">
        <f aca="false">E249*J249</f>
        <v>0</v>
      </c>
      <c r="M249" s="0"/>
      <c r="O249" s="0"/>
      <c r="Q249" s="175" t="n">
        <v>2</v>
      </c>
      <c r="AA249" s="148" t="n">
        <v>3</v>
      </c>
      <c r="AB249" s="148" t="n">
        <v>7</v>
      </c>
      <c r="AC249" s="148" t="s">
        <v>324</v>
      </c>
      <c r="BB249" s="148" t="n">
        <v>2</v>
      </c>
      <c r="BC249" s="148" t="n">
        <f aca="false">IF(BB249=1,G249,0)</f>
        <v>0</v>
      </c>
      <c r="BD249" s="148" t="n">
        <f aca="false">IF(BB249=2,G249,0)</f>
        <v>0</v>
      </c>
      <c r="BE249" s="148" t="n">
        <f aca="false">IF(BB249=3,G249,0)</f>
        <v>0</v>
      </c>
      <c r="BF249" s="148" t="n">
        <f aca="false">IF(BB249=4,G249,0)</f>
        <v>0</v>
      </c>
      <c r="BG249" s="148" t="n">
        <f aca="false">IF(BB249=5,G249,0)</f>
        <v>0</v>
      </c>
      <c r="CA249" s="148" t="n">
        <v>3</v>
      </c>
      <c r="CB249" s="148" t="n">
        <v>7</v>
      </c>
      <c r="CC249" s="183"/>
      <c r="CD249" s="183"/>
    </row>
    <row r="250" customFormat="false" ht="12.75" hidden="false" customHeight="true" outlineLevel="0" collapsed="false">
      <c r="A250" s="184"/>
      <c r="B250" s="185"/>
      <c r="C250" s="189" t="s">
        <v>304</v>
      </c>
      <c r="D250" s="189"/>
      <c r="E250" s="190" t="n">
        <v>0</v>
      </c>
      <c r="F250" s="191"/>
      <c r="G250" s="192"/>
      <c r="H250" s="193"/>
      <c r="I250" s="194"/>
      <c r="J250" s="193"/>
      <c r="K250" s="194"/>
      <c r="M250" s="188" t="s">
        <v>304</v>
      </c>
      <c r="O250" s="188"/>
      <c r="Q250" s="175"/>
      <c r="AA250" s="0"/>
      <c r="AB250" s="0"/>
      <c r="AC250" s="0"/>
      <c r="BB250" s="0"/>
      <c r="BC250" s="0"/>
      <c r="BD250" s="0"/>
      <c r="BE250" s="0"/>
      <c r="BF250" s="0"/>
      <c r="BG250" s="0"/>
      <c r="CA250" s="0"/>
      <c r="CB250" s="0"/>
      <c r="CC250" s="0"/>
      <c r="CD250" s="0"/>
    </row>
    <row r="251" customFormat="false" ht="12.75" hidden="false" customHeight="true" outlineLevel="0" collapsed="false">
      <c r="A251" s="184"/>
      <c r="B251" s="185"/>
      <c r="C251" s="189" t="s">
        <v>326</v>
      </c>
      <c r="D251" s="189"/>
      <c r="E251" s="190" t="n">
        <v>3.0294</v>
      </c>
      <c r="F251" s="191"/>
      <c r="G251" s="192"/>
      <c r="H251" s="193"/>
      <c r="I251" s="194"/>
      <c r="J251" s="193"/>
      <c r="K251" s="194"/>
      <c r="M251" s="188" t="s">
        <v>326</v>
      </c>
      <c r="O251" s="188"/>
      <c r="Q251" s="175"/>
      <c r="AA251" s="0"/>
      <c r="AB251" s="0"/>
      <c r="AC251" s="0"/>
      <c r="BB251" s="0"/>
      <c r="BC251" s="0"/>
      <c r="BD251" s="0"/>
      <c r="BE251" s="0"/>
      <c r="BF251" s="0"/>
      <c r="BG251" s="0"/>
      <c r="CA251" s="0"/>
      <c r="CB251" s="0"/>
      <c r="CC251" s="0"/>
      <c r="CD251" s="0"/>
    </row>
    <row r="252" customFormat="false" ht="12.75" hidden="false" customHeight="true" outlineLevel="0" collapsed="false">
      <c r="A252" s="184"/>
      <c r="B252" s="185"/>
      <c r="C252" s="189" t="s">
        <v>327</v>
      </c>
      <c r="D252" s="189"/>
      <c r="E252" s="190" t="n">
        <v>1.1555</v>
      </c>
      <c r="F252" s="191"/>
      <c r="G252" s="192"/>
      <c r="H252" s="193"/>
      <c r="I252" s="194"/>
      <c r="J252" s="193"/>
      <c r="K252" s="194"/>
      <c r="M252" s="188" t="s">
        <v>327</v>
      </c>
      <c r="O252" s="188"/>
      <c r="Q252" s="175"/>
      <c r="AA252" s="0"/>
      <c r="AB252" s="0"/>
      <c r="AC252" s="0"/>
      <c r="BB252" s="0"/>
      <c r="BC252" s="0"/>
      <c r="BD252" s="0"/>
      <c r="BE252" s="0"/>
      <c r="BF252" s="0"/>
      <c r="BG252" s="0"/>
      <c r="CA252" s="0"/>
      <c r="CB252" s="0"/>
      <c r="CC252" s="0"/>
      <c r="CD252" s="0"/>
    </row>
    <row r="253" customFormat="false" ht="12.75" hidden="false" customHeight="true" outlineLevel="0" collapsed="false">
      <c r="A253" s="184"/>
      <c r="B253" s="185"/>
      <c r="C253" s="205" t="s">
        <v>126</v>
      </c>
      <c r="D253" s="205"/>
      <c r="E253" s="206" t="n">
        <v>4.1849</v>
      </c>
      <c r="F253" s="191"/>
      <c r="G253" s="192"/>
      <c r="H253" s="193"/>
      <c r="I253" s="194"/>
      <c r="J253" s="193"/>
      <c r="K253" s="194"/>
      <c r="M253" s="188" t="s">
        <v>126</v>
      </c>
      <c r="O253" s="188"/>
      <c r="Q253" s="175"/>
      <c r="AA253" s="0"/>
      <c r="AB253" s="0"/>
      <c r="AC253" s="0"/>
      <c r="BB253" s="0"/>
      <c r="BC253" s="0"/>
      <c r="BD253" s="0"/>
      <c r="BE253" s="0"/>
      <c r="BF253" s="0"/>
      <c r="BG253" s="0"/>
      <c r="CA253" s="0"/>
      <c r="CB253" s="0"/>
      <c r="CC253" s="0"/>
      <c r="CD253" s="0"/>
    </row>
    <row r="254" customFormat="false" ht="12.75" hidden="false" customHeight="false" outlineLevel="0" collapsed="false">
      <c r="A254" s="176" t="n">
        <v>57</v>
      </c>
      <c r="B254" s="177" t="s">
        <v>328</v>
      </c>
      <c r="C254" s="178" t="s">
        <v>329</v>
      </c>
      <c r="D254" s="179" t="s">
        <v>75</v>
      </c>
      <c r="E254" s="180" t="n">
        <f aca="false">(G221+G230+G237+G244+G249)/100</f>
        <v>0</v>
      </c>
      <c r="F254" s="180"/>
      <c r="G254" s="181" t="n">
        <f aca="false">E254*F254</f>
        <v>0</v>
      </c>
      <c r="H254" s="182" t="n">
        <v>0</v>
      </c>
      <c r="I254" s="182" t="n">
        <f aca="false">E254*H254</f>
        <v>0</v>
      </c>
      <c r="J254" s="182" t="n">
        <v>0</v>
      </c>
      <c r="K254" s="182" t="n">
        <f aca="false">E254*J254</f>
        <v>0</v>
      </c>
      <c r="M254" s="0"/>
      <c r="O254" s="0"/>
      <c r="Q254" s="175" t="n">
        <v>2</v>
      </c>
      <c r="AA254" s="148" t="n">
        <v>7</v>
      </c>
      <c r="AB254" s="148" t="n">
        <v>1002</v>
      </c>
      <c r="AC254" s="148" t="n">
        <v>5</v>
      </c>
      <c r="BB254" s="148" t="n">
        <v>2</v>
      </c>
      <c r="BC254" s="148" t="n">
        <f aca="false">IF(BB254=1,G254,0)</f>
        <v>0</v>
      </c>
      <c r="BD254" s="148" t="n">
        <f aca="false">IF(BB254=2,G254,0)</f>
        <v>0</v>
      </c>
      <c r="BE254" s="148" t="n">
        <f aca="false">IF(BB254=3,G254,0)</f>
        <v>0</v>
      </c>
      <c r="BF254" s="148" t="n">
        <f aca="false">IF(BB254=4,G254,0)</f>
        <v>0</v>
      </c>
      <c r="BG254" s="148" t="n">
        <f aca="false">IF(BB254=5,G254,0)</f>
        <v>0</v>
      </c>
      <c r="CA254" s="148" t="n">
        <v>7</v>
      </c>
      <c r="CB254" s="148" t="n">
        <v>1002</v>
      </c>
      <c r="CC254" s="183"/>
      <c r="CD254" s="183"/>
    </row>
    <row r="255" customFormat="false" ht="12.75" hidden="false" customHeight="false" outlineLevel="0" collapsed="false">
      <c r="A255" s="195"/>
      <c r="B255" s="196" t="s">
        <v>114</v>
      </c>
      <c r="C255" s="197" t="n">
        <f aca="false">CONCATENATE(B220," ",C220)</f>
        <v>0</v>
      </c>
      <c r="D255" s="198"/>
      <c r="E255" s="199"/>
      <c r="F255" s="200"/>
      <c r="G255" s="201" t="n">
        <f aca="false">SUM(G220:G254)</f>
        <v>0</v>
      </c>
      <c r="H255" s="202"/>
      <c r="I255" s="203" t="n">
        <f aca="false">SUM(I220:I254)</f>
        <v>1.034829686</v>
      </c>
      <c r="J255" s="202"/>
      <c r="K255" s="203" t="n">
        <f aca="false">SUM(K220:K254)</f>
        <v>0</v>
      </c>
      <c r="M255" s="0"/>
      <c r="O255" s="0"/>
      <c r="Q255" s="175" t="n">
        <v>4</v>
      </c>
      <c r="AA255" s="0"/>
      <c r="AB255" s="0"/>
      <c r="AC255" s="0"/>
      <c r="BB255" s="0"/>
      <c r="BC255" s="204" t="n">
        <f aca="false">SUM(BC220:BC254)</f>
        <v>0</v>
      </c>
      <c r="BD255" s="204" t="n">
        <f aca="false">SUM(BD220:BD254)</f>
        <v>0</v>
      </c>
      <c r="BE255" s="204" t="n">
        <f aca="false">SUM(BE220:BE254)</f>
        <v>0</v>
      </c>
      <c r="BF255" s="204" t="n">
        <f aca="false">SUM(BF220:BF254)</f>
        <v>0</v>
      </c>
      <c r="BG255" s="204" t="n">
        <f aca="false">SUM(BG220:BG254)</f>
        <v>0</v>
      </c>
      <c r="CA255" s="0"/>
      <c r="CB255" s="0"/>
      <c r="CC255" s="0"/>
      <c r="CD255" s="0"/>
    </row>
    <row r="256" customFormat="false" ht="12.75" hidden="false" customHeight="false" outlineLevel="0" collapsed="false">
      <c r="A256" s="167" t="s">
        <v>99</v>
      </c>
      <c r="B256" s="168" t="s">
        <v>330</v>
      </c>
      <c r="C256" s="169" t="s">
        <v>331</v>
      </c>
      <c r="D256" s="170"/>
      <c r="E256" s="171"/>
      <c r="F256" s="171"/>
      <c r="G256" s="172"/>
      <c r="H256" s="173"/>
      <c r="I256" s="174"/>
      <c r="J256" s="173"/>
      <c r="K256" s="174"/>
      <c r="M256" s="0"/>
      <c r="O256" s="0"/>
      <c r="Q256" s="175" t="n">
        <v>1</v>
      </c>
      <c r="AA256" s="0"/>
      <c r="AB256" s="0"/>
      <c r="AC256" s="0"/>
      <c r="BB256" s="0"/>
      <c r="BC256" s="0"/>
      <c r="BD256" s="0"/>
      <c r="BE256" s="0"/>
      <c r="BF256" s="0"/>
      <c r="BG256" s="0"/>
      <c r="CA256" s="0"/>
      <c r="CB256" s="0"/>
      <c r="CC256" s="0"/>
      <c r="CD256" s="0"/>
    </row>
    <row r="257" customFormat="false" ht="12.75" hidden="false" customHeight="false" outlineLevel="0" collapsed="false">
      <c r="A257" s="176" t="n">
        <v>58</v>
      </c>
      <c r="B257" s="177" t="s">
        <v>332</v>
      </c>
      <c r="C257" s="178" t="s">
        <v>333</v>
      </c>
      <c r="D257" s="179" t="s">
        <v>119</v>
      </c>
      <c r="E257" s="180" t="n">
        <v>253.999</v>
      </c>
      <c r="F257" s="180"/>
      <c r="G257" s="181" t="n">
        <f aca="false">E257*F257</f>
        <v>0</v>
      </c>
      <c r="H257" s="182" t="n">
        <v>0.000150000000000095</v>
      </c>
      <c r="I257" s="182" t="n">
        <f aca="false">E257*H257</f>
        <v>0.0380998500000241</v>
      </c>
      <c r="J257" s="182" t="n">
        <v>0</v>
      </c>
      <c r="K257" s="182" t="n">
        <f aca="false">E257*J257</f>
        <v>0</v>
      </c>
      <c r="M257" s="0"/>
      <c r="O257" s="0"/>
      <c r="Q257" s="175" t="n">
        <v>2</v>
      </c>
      <c r="AA257" s="148" t="n">
        <v>1</v>
      </c>
      <c r="AB257" s="148" t="n">
        <v>7</v>
      </c>
      <c r="AC257" s="148" t="n">
        <v>7</v>
      </c>
      <c r="BB257" s="148" t="n">
        <v>2</v>
      </c>
      <c r="BC257" s="148" t="n">
        <f aca="false">IF(BB257=1,G257,0)</f>
        <v>0</v>
      </c>
      <c r="BD257" s="148" t="n">
        <f aca="false">IF(BB257=2,G257,0)</f>
        <v>0</v>
      </c>
      <c r="BE257" s="148" t="n">
        <f aca="false">IF(BB257=3,G257,0)</f>
        <v>0</v>
      </c>
      <c r="BF257" s="148" t="n">
        <f aca="false">IF(BB257=4,G257,0)</f>
        <v>0</v>
      </c>
      <c r="BG257" s="148" t="n">
        <f aca="false">IF(BB257=5,G257,0)</f>
        <v>0</v>
      </c>
      <c r="CA257" s="148" t="n">
        <v>1</v>
      </c>
      <c r="CB257" s="148" t="n">
        <v>7</v>
      </c>
      <c r="CC257" s="183"/>
      <c r="CD257" s="183"/>
    </row>
    <row r="258" customFormat="false" ht="12.75" hidden="false" customHeight="true" outlineLevel="0" collapsed="false">
      <c r="A258" s="184"/>
      <c r="B258" s="185"/>
      <c r="C258" s="189" t="s">
        <v>334</v>
      </c>
      <c r="D258" s="189"/>
      <c r="E258" s="190" t="n">
        <v>55.76</v>
      </c>
      <c r="F258" s="191"/>
      <c r="G258" s="192"/>
      <c r="H258" s="193"/>
      <c r="I258" s="194"/>
      <c r="J258" s="193"/>
      <c r="K258" s="194"/>
      <c r="M258" s="188" t="s">
        <v>334</v>
      </c>
      <c r="O258" s="188"/>
      <c r="Q258" s="175"/>
      <c r="AA258" s="0"/>
      <c r="AB258" s="0"/>
      <c r="AC258" s="0"/>
      <c r="BB258" s="0"/>
      <c r="BC258" s="0"/>
      <c r="BD258" s="0"/>
      <c r="BE258" s="0"/>
      <c r="BF258" s="0"/>
      <c r="BG258" s="0"/>
      <c r="CA258" s="0"/>
      <c r="CB258" s="0"/>
      <c r="CC258" s="0"/>
      <c r="CD258" s="0"/>
    </row>
    <row r="259" customFormat="false" ht="12.75" hidden="false" customHeight="true" outlineLevel="0" collapsed="false">
      <c r="A259" s="184"/>
      <c r="B259" s="185"/>
      <c r="C259" s="189" t="s">
        <v>335</v>
      </c>
      <c r="D259" s="189"/>
      <c r="E259" s="190" t="n">
        <v>141.414</v>
      </c>
      <c r="F259" s="191"/>
      <c r="G259" s="192"/>
      <c r="H259" s="193"/>
      <c r="I259" s="194"/>
      <c r="J259" s="193"/>
      <c r="K259" s="194"/>
      <c r="M259" s="188" t="s">
        <v>335</v>
      </c>
      <c r="O259" s="188"/>
      <c r="Q259" s="175"/>
      <c r="AA259" s="0"/>
      <c r="AB259" s="0"/>
      <c r="AC259" s="0"/>
      <c r="BB259" s="0"/>
      <c r="BC259" s="0"/>
      <c r="BD259" s="0"/>
      <c r="BE259" s="0"/>
      <c r="BF259" s="0"/>
      <c r="BG259" s="0"/>
      <c r="CA259" s="0"/>
      <c r="CB259" s="0"/>
      <c r="CC259" s="0"/>
      <c r="CD259" s="0"/>
    </row>
    <row r="260" customFormat="false" ht="12.75" hidden="false" customHeight="true" outlineLevel="0" collapsed="false">
      <c r="A260" s="184"/>
      <c r="B260" s="185"/>
      <c r="C260" s="189" t="s">
        <v>336</v>
      </c>
      <c r="D260" s="189"/>
      <c r="E260" s="190" t="n">
        <v>19.865</v>
      </c>
      <c r="F260" s="191"/>
      <c r="G260" s="192"/>
      <c r="H260" s="193"/>
      <c r="I260" s="194"/>
      <c r="J260" s="193"/>
      <c r="K260" s="194"/>
      <c r="M260" s="188" t="s">
        <v>336</v>
      </c>
      <c r="O260" s="188"/>
      <c r="Q260" s="175"/>
      <c r="AA260" s="0"/>
      <c r="AB260" s="0"/>
      <c r="AC260" s="0"/>
      <c r="BB260" s="0"/>
      <c r="BC260" s="0"/>
      <c r="BD260" s="0"/>
      <c r="BE260" s="0"/>
      <c r="BF260" s="0"/>
      <c r="BG260" s="0"/>
      <c r="CA260" s="0"/>
      <c r="CB260" s="0"/>
      <c r="CC260" s="0"/>
      <c r="CD260" s="0"/>
    </row>
    <row r="261" customFormat="false" ht="12.75" hidden="false" customHeight="true" outlineLevel="0" collapsed="false">
      <c r="A261" s="184"/>
      <c r="B261" s="185"/>
      <c r="C261" s="189" t="s">
        <v>337</v>
      </c>
      <c r="D261" s="189"/>
      <c r="E261" s="190" t="n">
        <v>36.96</v>
      </c>
      <c r="F261" s="191"/>
      <c r="G261" s="192"/>
      <c r="H261" s="193"/>
      <c r="I261" s="194"/>
      <c r="J261" s="193"/>
      <c r="K261" s="194"/>
      <c r="M261" s="188" t="s">
        <v>337</v>
      </c>
      <c r="O261" s="188"/>
      <c r="Q261" s="175"/>
      <c r="AA261" s="0"/>
      <c r="AB261" s="0"/>
      <c r="AC261" s="0"/>
      <c r="BB261" s="0"/>
      <c r="BC261" s="0"/>
      <c r="BD261" s="0"/>
      <c r="BE261" s="0"/>
      <c r="BF261" s="0"/>
      <c r="BG261" s="0"/>
      <c r="CA261" s="0"/>
      <c r="CB261" s="0"/>
      <c r="CC261" s="0"/>
      <c r="CD261" s="0"/>
    </row>
    <row r="262" customFormat="false" ht="12.75" hidden="false" customHeight="true" outlineLevel="0" collapsed="false">
      <c r="A262" s="184"/>
      <c r="B262" s="185"/>
      <c r="C262" s="205" t="s">
        <v>126</v>
      </c>
      <c r="D262" s="205"/>
      <c r="E262" s="206" t="n">
        <v>253.999</v>
      </c>
      <c r="F262" s="191"/>
      <c r="G262" s="192"/>
      <c r="H262" s="193"/>
      <c r="I262" s="194"/>
      <c r="J262" s="193"/>
      <c r="K262" s="194"/>
      <c r="M262" s="188" t="s">
        <v>126</v>
      </c>
      <c r="O262" s="188"/>
      <c r="Q262" s="175"/>
      <c r="AA262" s="0"/>
      <c r="AB262" s="0"/>
      <c r="AC262" s="0"/>
      <c r="BB262" s="0"/>
      <c r="BC262" s="0"/>
      <c r="BD262" s="0"/>
      <c r="BE262" s="0"/>
      <c r="BF262" s="0"/>
      <c r="BG262" s="0"/>
      <c r="CA262" s="0"/>
      <c r="CB262" s="0"/>
      <c r="CC262" s="0"/>
      <c r="CD262" s="0"/>
    </row>
    <row r="263" customFormat="false" ht="12.75" hidden="false" customHeight="false" outlineLevel="0" collapsed="false">
      <c r="A263" s="195"/>
      <c r="B263" s="196" t="s">
        <v>114</v>
      </c>
      <c r="C263" s="197" t="n">
        <f aca="false">CONCATENATE(B256," ",C256)</f>
        <v>0</v>
      </c>
      <c r="D263" s="198"/>
      <c r="E263" s="199"/>
      <c r="F263" s="200"/>
      <c r="G263" s="201" t="n">
        <f aca="false">SUM(G256:G262)</f>
        <v>0</v>
      </c>
      <c r="H263" s="202"/>
      <c r="I263" s="203" t="n">
        <f aca="false">SUM(I256:I262)</f>
        <v>0.0380998500000241</v>
      </c>
      <c r="J263" s="202"/>
      <c r="K263" s="203" t="n">
        <f aca="false">SUM(K256:K262)</f>
        <v>0</v>
      </c>
      <c r="M263" s="0"/>
      <c r="O263" s="0"/>
      <c r="Q263" s="175" t="n">
        <v>4</v>
      </c>
      <c r="AA263" s="0"/>
      <c r="AB263" s="0"/>
      <c r="AC263" s="0"/>
      <c r="BB263" s="0"/>
      <c r="BC263" s="204" t="n">
        <f aca="false">SUM(BC256:BC262)</f>
        <v>0</v>
      </c>
      <c r="BD263" s="204" t="n">
        <f aca="false">SUM(BD256:BD262)</f>
        <v>0</v>
      </c>
      <c r="BE263" s="204" t="n">
        <f aca="false">SUM(BE256:BE262)</f>
        <v>0</v>
      </c>
      <c r="BF263" s="204" t="n">
        <f aca="false">SUM(BF256:BF262)</f>
        <v>0</v>
      </c>
      <c r="BG263" s="204" t="n">
        <f aca="false">SUM(BG256:BG262)</f>
        <v>0</v>
      </c>
      <c r="CA263" s="0"/>
      <c r="CB263" s="0"/>
      <c r="CC263" s="0"/>
      <c r="CD263" s="0"/>
    </row>
    <row r="264" customFormat="false" ht="12.75" hidden="false" customHeight="false" outlineLevel="0" collapsed="false">
      <c r="A264" s="167" t="s">
        <v>99</v>
      </c>
      <c r="B264" s="168" t="s">
        <v>338</v>
      </c>
      <c r="C264" s="169" t="s">
        <v>339</v>
      </c>
      <c r="D264" s="170"/>
      <c r="E264" s="171"/>
      <c r="F264" s="171"/>
      <c r="G264" s="172"/>
      <c r="H264" s="173"/>
      <c r="I264" s="174"/>
      <c r="J264" s="173"/>
      <c r="K264" s="174"/>
      <c r="M264" s="0"/>
      <c r="O264" s="0"/>
      <c r="Q264" s="175" t="n">
        <v>1</v>
      </c>
      <c r="AA264" s="0"/>
      <c r="AB264" s="0"/>
      <c r="AC264" s="0"/>
      <c r="BB264" s="0"/>
      <c r="BC264" s="0"/>
      <c r="BD264" s="0"/>
      <c r="BE264" s="0"/>
      <c r="BF264" s="0"/>
      <c r="BG264" s="0"/>
      <c r="CA264" s="0"/>
      <c r="CB264" s="0"/>
      <c r="CC264" s="0"/>
      <c r="CD264" s="0"/>
    </row>
    <row r="265" customFormat="false" ht="12.75" hidden="false" customHeight="false" outlineLevel="0" collapsed="false">
      <c r="A265" s="176" t="n">
        <v>59</v>
      </c>
      <c r="B265" s="177" t="s">
        <v>340</v>
      </c>
      <c r="C265" s="178" t="s">
        <v>341</v>
      </c>
      <c r="D265" s="179" t="s">
        <v>231</v>
      </c>
      <c r="E265" s="180" t="n">
        <v>1</v>
      </c>
      <c r="F265" s="180" t="n">
        <v>0</v>
      </c>
      <c r="G265" s="181" t="n">
        <f aca="false">E265*F265</f>
        <v>0</v>
      </c>
      <c r="H265" s="182" t="n">
        <v>0</v>
      </c>
      <c r="I265" s="182" t="n">
        <f aca="false">E265*H265</f>
        <v>0</v>
      </c>
      <c r="J265" s="182" t="n">
        <v>0</v>
      </c>
      <c r="K265" s="182" t="n">
        <f aca="false">E265*J265</f>
        <v>0</v>
      </c>
      <c r="M265" s="0"/>
      <c r="O265" s="0"/>
      <c r="Q265" s="175" t="n">
        <v>2</v>
      </c>
      <c r="AA265" s="148" t="n">
        <v>2</v>
      </c>
      <c r="AB265" s="148" t="n">
        <v>7</v>
      </c>
      <c r="AC265" s="148" t="n">
        <v>7</v>
      </c>
      <c r="BB265" s="148" t="n">
        <v>4</v>
      </c>
      <c r="BC265" s="148" t="n">
        <f aca="false">IF(BB265=1,G265,0)</f>
        <v>0</v>
      </c>
      <c r="BD265" s="148" t="n">
        <f aca="false">IF(BB265=2,G265,0)</f>
        <v>0</v>
      </c>
      <c r="BE265" s="148" t="n">
        <f aca="false">IF(BB265=3,G265,0)</f>
        <v>0</v>
      </c>
      <c r="BF265" s="148" t="n">
        <f aca="false">IF(BB265=4,G265,0)</f>
        <v>0</v>
      </c>
      <c r="BG265" s="148" t="n">
        <f aca="false">IF(BB265=5,G265,0)</f>
        <v>0</v>
      </c>
      <c r="CA265" s="148" t="n">
        <v>2</v>
      </c>
      <c r="CB265" s="148" t="n">
        <v>7</v>
      </c>
      <c r="CC265" s="183"/>
      <c r="CD265" s="183"/>
    </row>
    <row r="266" customFormat="false" ht="12.75" hidden="false" customHeight="true" outlineLevel="0" collapsed="false">
      <c r="A266" s="184"/>
      <c r="B266" s="185"/>
      <c r="C266" s="189" t="s">
        <v>232</v>
      </c>
      <c r="D266" s="189"/>
      <c r="E266" s="190" t="n">
        <v>1</v>
      </c>
      <c r="F266" s="191"/>
      <c r="G266" s="192"/>
      <c r="H266" s="193"/>
      <c r="I266" s="194"/>
      <c r="J266" s="193"/>
      <c r="K266" s="194"/>
      <c r="M266" s="188" t="n">
        <v>1</v>
      </c>
      <c r="O266" s="188"/>
      <c r="Q266" s="175"/>
      <c r="BC266" s="0"/>
      <c r="BD266" s="0"/>
      <c r="BE266" s="0"/>
      <c r="BF266" s="0"/>
      <c r="BG266" s="0"/>
    </row>
    <row r="267" customFormat="false" ht="12.75" hidden="false" customHeight="false" outlineLevel="0" collapsed="false">
      <c r="A267" s="195"/>
      <c r="B267" s="196" t="s">
        <v>114</v>
      </c>
      <c r="C267" s="197" t="n">
        <f aca="false">CONCATENATE(B264," ",C264)</f>
        <v>0</v>
      </c>
      <c r="D267" s="198"/>
      <c r="E267" s="199"/>
      <c r="F267" s="200"/>
      <c r="G267" s="201" t="n">
        <f aca="false">SUM(G264:G266)</f>
        <v>0</v>
      </c>
      <c r="H267" s="202"/>
      <c r="I267" s="203" t="n">
        <f aca="false">SUM(I264:I266)</f>
        <v>0</v>
      </c>
      <c r="J267" s="202"/>
      <c r="K267" s="203" t="n">
        <f aca="false">SUM(K264:K266)</f>
        <v>0</v>
      </c>
      <c r="Q267" s="175" t="n">
        <v>4</v>
      </c>
      <c r="BC267" s="204" t="n">
        <f aca="false">SUM(BC264:BC266)</f>
        <v>0</v>
      </c>
      <c r="BD267" s="204" t="n">
        <f aca="false">SUM(BD264:BD266)</f>
        <v>0</v>
      </c>
      <c r="BE267" s="204" t="n">
        <f aca="false">SUM(BE264:BE266)</f>
        <v>0</v>
      </c>
      <c r="BF267" s="204" t="n">
        <f aca="false">SUM(BF264:BF266)</f>
        <v>0</v>
      </c>
      <c r="BG267" s="204" t="n">
        <f aca="false">SUM(BG264:BG266)</f>
        <v>0</v>
      </c>
    </row>
  </sheetData>
  <mergeCells count="174">
    <mergeCell ref="A1:G1"/>
    <mergeCell ref="A3:B3"/>
    <mergeCell ref="A4:B4"/>
    <mergeCell ref="E4:G4"/>
    <mergeCell ref="C9:G9"/>
    <mergeCell ref="C10:D10"/>
    <mergeCell ref="C12:G12"/>
    <mergeCell ref="C13:D13"/>
    <mergeCell ref="C15:G15"/>
    <mergeCell ref="C16:D16"/>
    <mergeCell ref="C18:G18"/>
    <mergeCell ref="C19:D19"/>
    <mergeCell ref="C23:D23"/>
    <mergeCell ref="C24:D24"/>
    <mergeCell ref="C26:D26"/>
    <mergeCell ref="C27:D27"/>
    <mergeCell ref="C28:D28"/>
    <mergeCell ref="C29:D29"/>
    <mergeCell ref="C33:D33"/>
    <mergeCell ref="C34:D34"/>
    <mergeCell ref="C35:D35"/>
    <mergeCell ref="C36:D36"/>
    <mergeCell ref="C37:D37"/>
    <mergeCell ref="C38:D38"/>
    <mergeCell ref="C40:D40"/>
    <mergeCell ref="C41:D41"/>
    <mergeCell ref="C42:D42"/>
    <mergeCell ref="C43:D43"/>
    <mergeCell ref="C44:D44"/>
    <mergeCell ref="C45:D45"/>
    <mergeCell ref="C47:D47"/>
    <mergeCell ref="C48:D48"/>
    <mergeCell ref="C50:D50"/>
    <mergeCell ref="C51:D51"/>
    <mergeCell ref="C52:D52"/>
    <mergeCell ref="C53:D53"/>
    <mergeCell ref="C55:D55"/>
    <mergeCell ref="C56:D56"/>
    <mergeCell ref="C57:D57"/>
    <mergeCell ref="C58:D58"/>
    <mergeCell ref="C62:D62"/>
    <mergeCell ref="C66:D66"/>
    <mergeCell ref="C67:D67"/>
    <mergeCell ref="C68:D68"/>
    <mergeCell ref="C69:D69"/>
    <mergeCell ref="C71:D71"/>
    <mergeCell ref="C72:D72"/>
    <mergeCell ref="C74:D74"/>
    <mergeCell ref="C75:D75"/>
    <mergeCell ref="C76:D76"/>
    <mergeCell ref="C77:D77"/>
    <mergeCell ref="C79:D79"/>
    <mergeCell ref="C80:D80"/>
    <mergeCell ref="C82:D82"/>
    <mergeCell ref="C83:D83"/>
    <mergeCell ref="C85:D85"/>
    <mergeCell ref="C86:D86"/>
    <mergeCell ref="C88:D88"/>
    <mergeCell ref="C90:D90"/>
    <mergeCell ref="C92:D92"/>
    <mergeCell ref="C93:D93"/>
    <mergeCell ref="C94:D94"/>
    <mergeCell ref="C95:D95"/>
    <mergeCell ref="C96:D96"/>
    <mergeCell ref="C97:D97"/>
    <mergeCell ref="C99:D99"/>
    <mergeCell ref="C100:D100"/>
    <mergeCell ref="C101:D101"/>
    <mergeCell ref="C102:D102"/>
    <mergeCell ref="C103:D103"/>
    <mergeCell ref="C104:D104"/>
    <mergeCell ref="C106:D106"/>
    <mergeCell ref="C107:D107"/>
    <mergeCell ref="C108:D108"/>
    <mergeCell ref="C109:D109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52:D152"/>
    <mergeCell ref="C156:D156"/>
    <mergeCell ref="C160:D160"/>
    <mergeCell ref="C162:D162"/>
    <mergeCell ref="C164:D164"/>
    <mergeCell ref="C166:D166"/>
    <mergeCell ref="C168:D168"/>
    <mergeCell ref="C173:G173"/>
    <mergeCell ref="C174:D174"/>
    <mergeCell ref="C176:G176"/>
    <mergeCell ref="C177:D177"/>
    <mergeCell ref="C178:D178"/>
    <mergeCell ref="C179:D179"/>
    <mergeCell ref="C181:G181"/>
    <mergeCell ref="C182:D182"/>
    <mergeCell ref="C187:D187"/>
    <mergeCell ref="C188:D188"/>
    <mergeCell ref="C189:D189"/>
    <mergeCell ref="C190:D190"/>
    <mergeCell ref="C191:D191"/>
    <mergeCell ref="C192:D192"/>
    <mergeCell ref="C194:D194"/>
    <mergeCell ref="C195:D195"/>
    <mergeCell ref="C196:D196"/>
    <mergeCell ref="C197:D197"/>
    <mergeCell ref="C198:D198"/>
    <mergeCell ref="C199:D199"/>
    <mergeCell ref="C204:D204"/>
    <mergeCell ref="C205:D205"/>
    <mergeCell ref="C206:D206"/>
    <mergeCell ref="C207:D207"/>
    <mergeCell ref="C209:D209"/>
    <mergeCell ref="C210:D210"/>
    <mergeCell ref="C211:D211"/>
    <mergeCell ref="C212:D212"/>
    <mergeCell ref="C214:D214"/>
    <mergeCell ref="C215:D215"/>
    <mergeCell ref="C216:D216"/>
    <mergeCell ref="C217:D217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1:D231"/>
    <mergeCell ref="C232:D232"/>
    <mergeCell ref="C233:D233"/>
    <mergeCell ref="C234:D234"/>
    <mergeCell ref="C235:D235"/>
    <mergeCell ref="C236:D236"/>
    <mergeCell ref="C238:D238"/>
    <mergeCell ref="C239:D239"/>
    <mergeCell ref="C240:D240"/>
    <mergeCell ref="C241:D241"/>
    <mergeCell ref="C242:D242"/>
    <mergeCell ref="C243:D243"/>
    <mergeCell ref="C245:D245"/>
    <mergeCell ref="C246:D246"/>
    <mergeCell ref="C247:D247"/>
    <mergeCell ref="C248:D248"/>
    <mergeCell ref="C250:D250"/>
    <mergeCell ref="C251:D251"/>
    <mergeCell ref="C252:D252"/>
    <mergeCell ref="C253:D253"/>
    <mergeCell ref="C258:D258"/>
    <mergeCell ref="C259:D259"/>
    <mergeCell ref="C260:D260"/>
    <mergeCell ref="C261:D261"/>
    <mergeCell ref="C262:D262"/>
    <mergeCell ref="C266:D266"/>
  </mergeCells>
  <printOptions headings="false" gridLines="false" gridLinesSet="true" horizontalCentered="false" verticalCentered="false"/>
  <pageMargins left="0.590277777777778" right="0.39375" top="0.590277777777778" bottom="0.590277777777778" header="0.511805555555555" footer="0.19652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2015-11-22T14:45:04Z</dcterms:created>
  <dc:creator>Josef Čech</dc:creator>
  <dc:language>cs-CZ</dc:language>
  <cp:lastModifiedBy>Martin Dřímal</cp:lastModifiedBy>
  <cp:lastPrinted>2015-12-02T13:06:11Z</cp:lastPrinted>
  <dcterms:modified xsi:type="dcterms:W3CDTF">2015-12-02T13:06:39Z</dcterms:modified>
  <cp:revision>0</cp:revision>
</cp:coreProperties>
</file>